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a\Desktop\RAČUNOVODSTVO\"/>
    </mc:Choice>
  </mc:AlternateContent>
  <xr:revisionPtr revIDLastSave="0" documentId="8_{231AD334-2E6D-43D0-870B-F61B1535614E}" xr6:coauthVersionLast="31" xr6:coauthVersionMax="31" xr10:uidLastSave="{00000000-0000-0000-0000-000000000000}"/>
  <bookViews>
    <workbookView xWindow="0" yWindow="0" windowWidth="19200" windowHeight="6960" activeTab="4" xr2:uid="{00000000-000D-0000-FFFF-FFFF00000000}"/>
  </bookViews>
  <sheets>
    <sheet name="OPĆI DIO" sheetId="7" r:id="rId1"/>
    <sheet name="PRIHODI" sheetId="8" r:id="rId2"/>
    <sheet name="RASHODI" sheetId="3" r:id="rId3"/>
    <sheet name="OBRAZLOŽENJE" sheetId="6" r:id="rId4"/>
    <sheet name="UKUPNO" sheetId="10" r:id="rId5"/>
  </sheets>
  <externalReferences>
    <externalReference r:id="rId6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79017"/>
</workbook>
</file>

<file path=xl/calcChain.xml><?xml version="1.0" encoding="utf-8"?>
<calcChain xmlns="http://schemas.openxmlformats.org/spreadsheetml/2006/main">
  <c r="F7" i="7" l="1"/>
  <c r="C12" i="10"/>
  <c r="M58" i="10"/>
  <c r="C51" i="10" l="1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25" i="10"/>
  <c r="C19" i="10"/>
  <c r="C20" i="10"/>
  <c r="C21" i="10"/>
  <c r="C22" i="10"/>
  <c r="C23" i="10"/>
  <c r="C18" i="10"/>
  <c r="C17" i="10" s="1"/>
  <c r="C24" i="10" l="1"/>
  <c r="D12" i="10"/>
  <c r="E12" i="10"/>
  <c r="D17" i="10"/>
  <c r="E17" i="10"/>
  <c r="F17" i="10"/>
  <c r="G17" i="10"/>
  <c r="H17" i="10"/>
  <c r="I17" i="10"/>
  <c r="J17" i="10"/>
  <c r="K17" i="10"/>
  <c r="L17" i="10"/>
  <c r="D24" i="10"/>
  <c r="E24" i="10"/>
  <c r="F24" i="10"/>
  <c r="H24" i="10"/>
  <c r="I24" i="10"/>
  <c r="J24" i="10"/>
  <c r="K24" i="10"/>
  <c r="L24" i="10"/>
  <c r="N24" i="10"/>
  <c r="O24" i="10"/>
  <c r="C50" i="10"/>
  <c r="D50" i="10"/>
  <c r="E50" i="10"/>
  <c r="F50" i="10"/>
  <c r="G50" i="10"/>
  <c r="G24" i="10" s="1"/>
  <c r="G58" i="10" s="1"/>
  <c r="H50" i="10"/>
  <c r="I50" i="10"/>
  <c r="J50" i="10"/>
  <c r="K50" i="10"/>
  <c r="L50" i="10"/>
  <c r="N50" i="10"/>
  <c r="O50" i="10"/>
  <c r="D53" i="10"/>
  <c r="N53" i="10" s="1"/>
  <c r="O53" i="10"/>
  <c r="C55" i="10"/>
  <c r="D55" i="10"/>
  <c r="E55" i="10"/>
  <c r="F55" i="10"/>
  <c r="G55" i="10"/>
  <c r="H55" i="10"/>
  <c r="I55" i="10"/>
  <c r="J55" i="10"/>
  <c r="K55" i="10"/>
  <c r="L55" i="10"/>
  <c r="N55" i="10"/>
  <c r="O55" i="10"/>
  <c r="H58" i="10" l="1"/>
  <c r="L58" i="10"/>
  <c r="K58" i="10"/>
  <c r="I58" i="10"/>
  <c r="P58" i="10"/>
  <c r="O58" i="10"/>
  <c r="J58" i="10"/>
  <c r="F58" i="10"/>
  <c r="E58" i="10"/>
  <c r="D58" i="10"/>
  <c r="N58" i="10"/>
  <c r="C53" i="10"/>
  <c r="C58" i="10" s="1"/>
  <c r="E38" i="3" l="1"/>
  <c r="G38" i="3"/>
  <c r="H38" i="3"/>
  <c r="I38" i="3"/>
  <c r="J38" i="3"/>
  <c r="K38" i="3"/>
  <c r="L38" i="3"/>
  <c r="M38" i="3"/>
  <c r="N38" i="3"/>
  <c r="O38" i="3"/>
  <c r="P38" i="3"/>
  <c r="Q38" i="3"/>
  <c r="E44" i="3"/>
  <c r="E43" i="3" s="1"/>
  <c r="G44" i="3"/>
  <c r="G43" i="3" s="1"/>
  <c r="H44" i="3"/>
  <c r="H43" i="3" s="1"/>
  <c r="I44" i="3"/>
  <c r="I43" i="3" s="1"/>
  <c r="J44" i="3"/>
  <c r="J43" i="3" s="1"/>
  <c r="K44" i="3"/>
  <c r="K43" i="3" s="1"/>
  <c r="L44" i="3"/>
  <c r="L43" i="3" s="1"/>
  <c r="M44" i="3"/>
  <c r="M43" i="3" s="1"/>
  <c r="N44" i="3"/>
  <c r="N43" i="3" s="1"/>
  <c r="O44" i="3"/>
  <c r="O43" i="3" s="1"/>
  <c r="P44" i="3"/>
  <c r="P43" i="3" s="1"/>
  <c r="Q44" i="3"/>
  <c r="Q43" i="3" s="1"/>
  <c r="E54" i="3"/>
  <c r="G54" i="3"/>
  <c r="H54" i="3"/>
  <c r="I54" i="3"/>
  <c r="J54" i="3"/>
  <c r="K54" i="3"/>
  <c r="L54" i="3"/>
  <c r="M54" i="3"/>
  <c r="N54" i="3"/>
  <c r="O54" i="3"/>
  <c r="P54" i="3"/>
  <c r="Q54" i="3"/>
  <c r="E56" i="3"/>
  <c r="G56" i="3"/>
  <c r="H56" i="3"/>
  <c r="I56" i="3"/>
  <c r="J56" i="3"/>
  <c r="K56" i="3"/>
  <c r="L56" i="3"/>
  <c r="M56" i="3"/>
  <c r="N56" i="3"/>
  <c r="O56" i="3"/>
  <c r="P56" i="3"/>
  <c r="Q56" i="3"/>
  <c r="E71" i="3"/>
  <c r="E70" i="3" s="1"/>
  <c r="G71" i="3"/>
  <c r="G70" i="3" s="1"/>
  <c r="H71" i="3"/>
  <c r="H70" i="3" s="1"/>
  <c r="I71" i="3"/>
  <c r="I70" i="3" s="1"/>
  <c r="J71" i="3"/>
  <c r="J70" i="3" s="1"/>
  <c r="K71" i="3"/>
  <c r="K70" i="3" s="1"/>
  <c r="L71" i="3"/>
  <c r="L70" i="3" s="1"/>
  <c r="M71" i="3"/>
  <c r="M70" i="3" s="1"/>
  <c r="N71" i="3"/>
  <c r="N70" i="3" s="1"/>
  <c r="O71" i="3"/>
  <c r="O70" i="3" s="1"/>
  <c r="P71" i="3"/>
  <c r="P70" i="3" s="1"/>
  <c r="Q71" i="3"/>
  <c r="Q70" i="3" s="1"/>
  <c r="E74" i="3"/>
  <c r="E73" i="3" s="1"/>
  <c r="G74" i="3"/>
  <c r="G73" i="3" s="1"/>
  <c r="H74" i="3"/>
  <c r="H73" i="3" s="1"/>
  <c r="I74" i="3"/>
  <c r="I73" i="3" s="1"/>
  <c r="J74" i="3"/>
  <c r="J73" i="3" s="1"/>
  <c r="K74" i="3"/>
  <c r="K73" i="3" s="1"/>
  <c r="L74" i="3"/>
  <c r="L73" i="3" s="1"/>
  <c r="M74" i="3"/>
  <c r="M73" i="3" s="1"/>
  <c r="N74" i="3"/>
  <c r="N73" i="3" s="1"/>
  <c r="O74" i="3"/>
  <c r="O73" i="3" s="1"/>
  <c r="P74" i="3"/>
  <c r="P73" i="3" s="1"/>
  <c r="Q74" i="3"/>
  <c r="Q73" i="3" s="1"/>
  <c r="E78" i="3"/>
  <c r="E77" i="3" s="1"/>
  <c r="E76" i="3" s="1"/>
  <c r="G78" i="3"/>
  <c r="G77" i="3" s="1"/>
  <c r="G76" i="3" s="1"/>
  <c r="H78" i="3"/>
  <c r="H77" i="3" s="1"/>
  <c r="H76" i="3" s="1"/>
  <c r="I78" i="3"/>
  <c r="I77" i="3" s="1"/>
  <c r="I76" i="3" s="1"/>
  <c r="J78" i="3"/>
  <c r="J77" i="3" s="1"/>
  <c r="J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P78" i="3"/>
  <c r="P77" i="3" s="1"/>
  <c r="P76" i="3" s="1"/>
  <c r="Q78" i="3"/>
  <c r="Q77" i="3" s="1"/>
  <c r="Q76" i="3" s="1"/>
  <c r="E82" i="3"/>
  <c r="E81" i="3" s="1"/>
  <c r="E80" i="3" s="1"/>
  <c r="G82" i="3"/>
  <c r="G81" i="3" s="1"/>
  <c r="G80" i="3" s="1"/>
  <c r="H82" i="3"/>
  <c r="H81" i="3" s="1"/>
  <c r="H80" i="3" s="1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 s="1"/>
  <c r="M82" i="3"/>
  <c r="M81" i="3" s="1"/>
  <c r="M80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E86" i="3"/>
  <c r="E85" i="3" s="1"/>
  <c r="E84" i="3" s="1"/>
  <c r="G86" i="3"/>
  <c r="G85" i="3" s="1"/>
  <c r="G84" i="3" s="1"/>
  <c r="H86" i="3"/>
  <c r="H85" i="3" s="1"/>
  <c r="H84" i="3" s="1"/>
  <c r="I86" i="3"/>
  <c r="I85" i="3" s="1"/>
  <c r="I84" i="3" s="1"/>
  <c r="J86" i="3"/>
  <c r="J85" i="3" s="1"/>
  <c r="J84" i="3" s="1"/>
  <c r="K86" i="3"/>
  <c r="K85" i="3" s="1"/>
  <c r="K84" i="3" s="1"/>
  <c r="L86" i="3"/>
  <c r="L85" i="3" s="1"/>
  <c r="L84" i="3" s="1"/>
  <c r="M86" i="3"/>
  <c r="M85" i="3" s="1"/>
  <c r="M84" i="3" s="1"/>
  <c r="N86" i="3"/>
  <c r="N85" i="3" s="1"/>
  <c r="N84" i="3" s="1"/>
  <c r="O86" i="3"/>
  <c r="O85" i="3" s="1"/>
  <c r="O84" i="3" s="1"/>
  <c r="P86" i="3"/>
  <c r="P85" i="3" s="1"/>
  <c r="P84" i="3" s="1"/>
  <c r="Q86" i="3"/>
  <c r="Q85" i="3" s="1"/>
  <c r="Q84" i="3" s="1"/>
  <c r="E90" i="3"/>
  <c r="E89" i="3" s="1"/>
  <c r="E88" i="3" s="1"/>
  <c r="G90" i="3"/>
  <c r="G89" i="3" s="1"/>
  <c r="G88" i="3" s="1"/>
  <c r="H90" i="3"/>
  <c r="H89" i="3" s="1"/>
  <c r="H88" i="3" s="1"/>
  <c r="I90" i="3"/>
  <c r="I89" i="3" s="1"/>
  <c r="I88" i="3" s="1"/>
  <c r="J90" i="3"/>
  <c r="J89" i="3" s="1"/>
  <c r="J88" i="3" s="1"/>
  <c r="K90" i="3"/>
  <c r="K89" i="3" s="1"/>
  <c r="K88" i="3" s="1"/>
  <c r="L90" i="3"/>
  <c r="L89" i="3" s="1"/>
  <c r="L88" i="3" s="1"/>
  <c r="M90" i="3"/>
  <c r="M89" i="3" s="1"/>
  <c r="M88" i="3" s="1"/>
  <c r="N90" i="3"/>
  <c r="N89" i="3" s="1"/>
  <c r="N88" i="3" s="1"/>
  <c r="O90" i="3"/>
  <c r="O89" i="3" s="1"/>
  <c r="O88" i="3" s="1"/>
  <c r="P90" i="3"/>
  <c r="P89" i="3" s="1"/>
  <c r="P88" i="3" s="1"/>
  <c r="Q90" i="3"/>
  <c r="Q89" i="3" s="1"/>
  <c r="Q88" i="3" s="1"/>
  <c r="E94" i="3"/>
  <c r="G94" i="3"/>
  <c r="H94" i="3"/>
  <c r="I94" i="3"/>
  <c r="J94" i="3"/>
  <c r="K94" i="3"/>
  <c r="L94" i="3"/>
  <c r="M94" i="3"/>
  <c r="N94" i="3"/>
  <c r="O94" i="3"/>
  <c r="P94" i="3"/>
  <c r="Q94" i="3"/>
  <c r="E96" i="3"/>
  <c r="G96" i="3"/>
  <c r="H96" i="3"/>
  <c r="I96" i="3"/>
  <c r="J96" i="3"/>
  <c r="K96" i="3"/>
  <c r="L96" i="3"/>
  <c r="M96" i="3"/>
  <c r="N96" i="3"/>
  <c r="O96" i="3"/>
  <c r="P96" i="3"/>
  <c r="Q96" i="3"/>
  <c r="E100" i="3"/>
  <c r="E99" i="3" s="1"/>
  <c r="E98" i="3" s="1"/>
  <c r="G100" i="3"/>
  <c r="G99" i="3" s="1"/>
  <c r="G98" i="3" s="1"/>
  <c r="H100" i="3"/>
  <c r="H99" i="3" s="1"/>
  <c r="H98" i="3" s="1"/>
  <c r="I100" i="3"/>
  <c r="I99" i="3" s="1"/>
  <c r="I98" i="3" s="1"/>
  <c r="J100" i="3"/>
  <c r="J99" i="3" s="1"/>
  <c r="J98" i="3" s="1"/>
  <c r="K100" i="3"/>
  <c r="K99" i="3" s="1"/>
  <c r="K98" i="3" s="1"/>
  <c r="L100" i="3"/>
  <c r="L99" i="3" s="1"/>
  <c r="L98" i="3" s="1"/>
  <c r="M100" i="3"/>
  <c r="M99" i="3" s="1"/>
  <c r="M98" i="3" s="1"/>
  <c r="N100" i="3"/>
  <c r="N99" i="3" s="1"/>
  <c r="N98" i="3" s="1"/>
  <c r="O100" i="3"/>
  <c r="O99" i="3" s="1"/>
  <c r="O98" i="3" s="1"/>
  <c r="P100" i="3"/>
  <c r="P99" i="3" s="1"/>
  <c r="P98" i="3" s="1"/>
  <c r="Q100" i="3"/>
  <c r="Q99" i="3" s="1"/>
  <c r="Q98" i="3" s="1"/>
  <c r="E104" i="3"/>
  <c r="E103" i="3" s="1"/>
  <c r="E102" i="3" s="1"/>
  <c r="G104" i="3"/>
  <c r="G103" i="3" s="1"/>
  <c r="G102" i="3" s="1"/>
  <c r="H104" i="3"/>
  <c r="H103" i="3" s="1"/>
  <c r="H102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 s="1"/>
  <c r="L102" i="3" s="1"/>
  <c r="M104" i="3"/>
  <c r="M103" i="3" s="1"/>
  <c r="M102" i="3" s="1"/>
  <c r="N104" i="3"/>
  <c r="N103" i="3" s="1"/>
  <c r="N102" i="3" s="1"/>
  <c r="O104" i="3"/>
  <c r="O103" i="3" s="1"/>
  <c r="O102" i="3" s="1"/>
  <c r="P104" i="3"/>
  <c r="P103" i="3" s="1"/>
  <c r="P102" i="3" s="1"/>
  <c r="Q104" i="3"/>
  <c r="Q103" i="3" s="1"/>
  <c r="Q102" i="3" s="1"/>
  <c r="E109" i="3"/>
  <c r="G109" i="3"/>
  <c r="H109" i="3"/>
  <c r="I109" i="3"/>
  <c r="J109" i="3"/>
  <c r="K109" i="3"/>
  <c r="L109" i="3"/>
  <c r="M109" i="3"/>
  <c r="N109" i="3"/>
  <c r="O109" i="3"/>
  <c r="P109" i="3"/>
  <c r="Q109" i="3"/>
  <c r="E111" i="3"/>
  <c r="G111" i="3"/>
  <c r="H111" i="3"/>
  <c r="I111" i="3"/>
  <c r="J111" i="3"/>
  <c r="K111" i="3"/>
  <c r="L111" i="3"/>
  <c r="M111" i="3"/>
  <c r="N111" i="3"/>
  <c r="O111" i="3"/>
  <c r="P111" i="3"/>
  <c r="Q111" i="3"/>
  <c r="E113" i="3"/>
  <c r="G113" i="3"/>
  <c r="H113" i="3"/>
  <c r="I113" i="3"/>
  <c r="J113" i="3"/>
  <c r="K113" i="3"/>
  <c r="L113" i="3"/>
  <c r="M113" i="3"/>
  <c r="N113" i="3"/>
  <c r="O113" i="3"/>
  <c r="P113" i="3"/>
  <c r="Q113" i="3"/>
  <c r="E117" i="3"/>
  <c r="G117" i="3"/>
  <c r="H117" i="3"/>
  <c r="I117" i="3"/>
  <c r="J117" i="3"/>
  <c r="K117" i="3"/>
  <c r="L117" i="3"/>
  <c r="M117" i="3"/>
  <c r="N117" i="3"/>
  <c r="O117" i="3"/>
  <c r="P117" i="3"/>
  <c r="Q117" i="3"/>
  <c r="E119" i="3"/>
  <c r="G119" i="3"/>
  <c r="H119" i="3"/>
  <c r="I119" i="3"/>
  <c r="J119" i="3"/>
  <c r="K119" i="3"/>
  <c r="L119" i="3"/>
  <c r="M119" i="3"/>
  <c r="N119" i="3"/>
  <c r="O119" i="3"/>
  <c r="P119" i="3"/>
  <c r="Q119" i="3"/>
  <c r="E123" i="3"/>
  <c r="G123" i="3"/>
  <c r="H123" i="3"/>
  <c r="I123" i="3"/>
  <c r="J123" i="3"/>
  <c r="K123" i="3"/>
  <c r="L123" i="3"/>
  <c r="M123" i="3"/>
  <c r="N123" i="3"/>
  <c r="O123" i="3"/>
  <c r="P123" i="3"/>
  <c r="Q123" i="3"/>
  <c r="E125" i="3"/>
  <c r="G125" i="3"/>
  <c r="H125" i="3"/>
  <c r="I125" i="3"/>
  <c r="J125" i="3"/>
  <c r="K125" i="3"/>
  <c r="L125" i="3"/>
  <c r="M125" i="3"/>
  <c r="N125" i="3"/>
  <c r="O125" i="3"/>
  <c r="P125" i="3"/>
  <c r="Q125" i="3"/>
  <c r="E131" i="3"/>
  <c r="G131" i="3"/>
  <c r="H131" i="3"/>
  <c r="I131" i="3"/>
  <c r="J131" i="3"/>
  <c r="K131" i="3"/>
  <c r="L131" i="3"/>
  <c r="M131" i="3"/>
  <c r="N131" i="3"/>
  <c r="O131" i="3"/>
  <c r="P131" i="3"/>
  <c r="Q131" i="3"/>
  <c r="E133" i="3"/>
  <c r="G133" i="3"/>
  <c r="H133" i="3"/>
  <c r="I133" i="3"/>
  <c r="J133" i="3"/>
  <c r="K133" i="3"/>
  <c r="L133" i="3"/>
  <c r="M133" i="3"/>
  <c r="N133" i="3"/>
  <c r="O133" i="3"/>
  <c r="P133" i="3"/>
  <c r="Q133" i="3"/>
  <c r="E137" i="3"/>
  <c r="G137" i="3"/>
  <c r="H137" i="3"/>
  <c r="I137" i="3"/>
  <c r="J137" i="3"/>
  <c r="K137" i="3"/>
  <c r="L137" i="3"/>
  <c r="M137" i="3"/>
  <c r="N137" i="3"/>
  <c r="O137" i="3"/>
  <c r="P137" i="3"/>
  <c r="Q137" i="3"/>
  <c r="E140" i="3"/>
  <c r="G140" i="3"/>
  <c r="H140" i="3"/>
  <c r="I140" i="3"/>
  <c r="J140" i="3"/>
  <c r="K140" i="3"/>
  <c r="L140" i="3"/>
  <c r="M140" i="3"/>
  <c r="N140" i="3"/>
  <c r="O140" i="3"/>
  <c r="P140" i="3"/>
  <c r="Q140" i="3"/>
  <c r="E142" i="3"/>
  <c r="G142" i="3"/>
  <c r="H142" i="3"/>
  <c r="I142" i="3"/>
  <c r="J142" i="3"/>
  <c r="K142" i="3"/>
  <c r="L142" i="3"/>
  <c r="M142" i="3"/>
  <c r="N142" i="3"/>
  <c r="O142" i="3"/>
  <c r="P142" i="3"/>
  <c r="Q142" i="3"/>
  <c r="E146" i="3"/>
  <c r="E145" i="3" s="1"/>
  <c r="E144" i="3" s="1"/>
  <c r="G146" i="3"/>
  <c r="G145" i="3" s="1"/>
  <c r="G144" i="3" s="1"/>
  <c r="H146" i="3"/>
  <c r="H145" i="3" s="1"/>
  <c r="H144" i="3" s="1"/>
  <c r="I146" i="3"/>
  <c r="I145" i="3" s="1"/>
  <c r="I144" i="3" s="1"/>
  <c r="J146" i="3"/>
  <c r="J145" i="3" s="1"/>
  <c r="J144" i="3" s="1"/>
  <c r="K146" i="3"/>
  <c r="K145" i="3" s="1"/>
  <c r="K144" i="3" s="1"/>
  <c r="L146" i="3"/>
  <c r="L145" i="3" s="1"/>
  <c r="L144" i="3" s="1"/>
  <c r="M146" i="3"/>
  <c r="M145" i="3" s="1"/>
  <c r="M144" i="3" s="1"/>
  <c r="N146" i="3"/>
  <c r="N145" i="3" s="1"/>
  <c r="N144" i="3" s="1"/>
  <c r="O146" i="3"/>
  <c r="O145" i="3" s="1"/>
  <c r="O144" i="3" s="1"/>
  <c r="P146" i="3"/>
  <c r="P145" i="3" s="1"/>
  <c r="P144" i="3" s="1"/>
  <c r="Q146" i="3"/>
  <c r="Q145" i="3" s="1"/>
  <c r="Q144" i="3" s="1"/>
  <c r="F118" i="3"/>
  <c r="F115" i="3"/>
  <c r="D115" i="3" s="1"/>
  <c r="F114" i="3"/>
  <c r="F112" i="3"/>
  <c r="F110" i="3"/>
  <c r="F117" i="3" l="1"/>
  <c r="D118" i="3"/>
  <c r="D117" i="3" s="1"/>
  <c r="F111" i="3"/>
  <c r="D112" i="3"/>
  <c r="D111" i="3" s="1"/>
  <c r="F113" i="3"/>
  <c r="D114" i="3"/>
  <c r="D113" i="3" s="1"/>
  <c r="P108" i="3"/>
  <c r="L108" i="3"/>
  <c r="L93" i="3"/>
  <c r="L92" i="3" s="1"/>
  <c r="H93" i="3"/>
  <c r="H92" i="3" s="1"/>
  <c r="Q53" i="3"/>
  <c r="Q52" i="3" s="1"/>
  <c r="Q51" i="3" s="1"/>
  <c r="M53" i="3"/>
  <c r="M52" i="3" s="1"/>
  <c r="M51" i="3" s="1"/>
  <c r="I53" i="3"/>
  <c r="I52" i="3" s="1"/>
  <c r="I51" i="3" s="1"/>
  <c r="O136" i="3"/>
  <c r="O135" i="3" s="1"/>
  <c r="K136" i="3"/>
  <c r="K135" i="3" s="1"/>
  <c r="G136" i="3"/>
  <c r="G135" i="3" s="1"/>
  <c r="O130" i="3"/>
  <c r="O129" i="3" s="1"/>
  <c r="K130" i="3"/>
  <c r="K129" i="3" s="1"/>
  <c r="G130" i="3"/>
  <c r="G129" i="3" s="1"/>
  <c r="O122" i="3"/>
  <c r="O121" i="3" s="1"/>
  <c r="K122" i="3"/>
  <c r="K121" i="3" s="1"/>
  <c r="G122" i="3"/>
  <c r="G121" i="3" s="1"/>
  <c r="O116" i="3"/>
  <c r="K116" i="3"/>
  <c r="G116" i="3"/>
  <c r="E130" i="3"/>
  <c r="E129" i="3" s="1"/>
  <c r="E122" i="3"/>
  <c r="E121" i="3" s="1"/>
  <c r="N93" i="3"/>
  <c r="N92" i="3" s="1"/>
  <c r="J93" i="3"/>
  <c r="J92" i="3" s="1"/>
  <c r="O53" i="3"/>
  <c r="O52" i="3" s="1"/>
  <c r="O51" i="3" s="1"/>
  <c r="K53" i="3"/>
  <c r="K52" i="3" s="1"/>
  <c r="K51" i="3" s="1"/>
  <c r="G53" i="3"/>
  <c r="G52" i="3" s="1"/>
  <c r="G51" i="3" s="1"/>
  <c r="F109" i="3"/>
  <c r="D110" i="3"/>
  <c r="D109" i="3" s="1"/>
  <c r="Q130" i="3"/>
  <c r="Q129" i="3" s="1"/>
  <c r="M130" i="3"/>
  <c r="M129" i="3" s="1"/>
  <c r="I130" i="3"/>
  <c r="I129" i="3" s="1"/>
  <c r="Q122" i="3"/>
  <c r="Q121" i="3" s="1"/>
  <c r="M122" i="3"/>
  <c r="M121" i="3" s="1"/>
  <c r="I122" i="3"/>
  <c r="I121" i="3" s="1"/>
  <c r="M116" i="3"/>
  <c r="I116" i="3"/>
  <c r="E53" i="3"/>
  <c r="E52" i="3" s="1"/>
  <c r="E51" i="3" s="1"/>
  <c r="Q116" i="3"/>
  <c r="P93" i="3"/>
  <c r="P92" i="3" s="1"/>
  <c r="E116" i="3"/>
  <c r="H108" i="3"/>
  <c r="F108" i="3"/>
  <c r="Q136" i="3"/>
  <c r="Q135" i="3" s="1"/>
  <c r="M136" i="3"/>
  <c r="M135" i="3" s="1"/>
  <c r="M128" i="3" s="1"/>
  <c r="I136" i="3"/>
  <c r="I135" i="3" s="1"/>
  <c r="E136" i="3"/>
  <c r="E135" i="3" s="1"/>
  <c r="E128" i="3" s="1"/>
  <c r="O128" i="3"/>
  <c r="K128" i="3"/>
  <c r="G128" i="3"/>
  <c r="N108" i="3"/>
  <c r="J108" i="3"/>
  <c r="P136" i="3"/>
  <c r="P135" i="3" s="1"/>
  <c r="L136" i="3"/>
  <c r="L135" i="3" s="1"/>
  <c r="H136" i="3"/>
  <c r="H135" i="3" s="1"/>
  <c r="N130" i="3"/>
  <c r="N129" i="3" s="1"/>
  <c r="J130" i="3"/>
  <c r="J129" i="3" s="1"/>
  <c r="P122" i="3"/>
  <c r="P121" i="3" s="1"/>
  <c r="L122" i="3"/>
  <c r="L121" i="3" s="1"/>
  <c r="H122" i="3"/>
  <c r="H121" i="3" s="1"/>
  <c r="N116" i="3"/>
  <c r="J116" i="3"/>
  <c r="Q108" i="3"/>
  <c r="Q107" i="3" s="1"/>
  <c r="Q106" i="3" s="1"/>
  <c r="M108" i="3"/>
  <c r="M107" i="3" s="1"/>
  <c r="M106" i="3" s="1"/>
  <c r="I108" i="3"/>
  <c r="I107" i="3" s="1"/>
  <c r="I106" i="3" s="1"/>
  <c r="E108" i="3"/>
  <c r="E107" i="3" s="1"/>
  <c r="E106" i="3" s="1"/>
  <c r="Q93" i="3"/>
  <c r="Q92" i="3" s="1"/>
  <c r="M93" i="3"/>
  <c r="M92" i="3" s="1"/>
  <c r="I93" i="3"/>
  <c r="I92" i="3" s="1"/>
  <c r="E93" i="3"/>
  <c r="E92" i="3" s="1"/>
  <c r="P53" i="3"/>
  <c r="P52" i="3" s="1"/>
  <c r="P51" i="3" s="1"/>
  <c r="L53" i="3"/>
  <c r="L52" i="3" s="1"/>
  <c r="L51" i="3" s="1"/>
  <c r="H53" i="3"/>
  <c r="H52" i="3" s="1"/>
  <c r="H51" i="3" s="1"/>
  <c r="I128" i="3"/>
  <c r="P107" i="3"/>
  <c r="P106" i="3" s="1"/>
  <c r="N136" i="3"/>
  <c r="N135" i="3" s="1"/>
  <c r="J136" i="3"/>
  <c r="J135" i="3" s="1"/>
  <c r="P130" i="3"/>
  <c r="P129" i="3" s="1"/>
  <c r="L130" i="3"/>
  <c r="L129" i="3" s="1"/>
  <c r="L128" i="3" s="1"/>
  <c r="H130" i="3"/>
  <c r="H129" i="3" s="1"/>
  <c r="H128" i="3" s="1"/>
  <c r="N122" i="3"/>
  <c r="N121" i="3" s="1"/>
  <c r="J122" i="3"/>
  <c r="J121" i="3" s="1"/>
  <c r="P116" i="3"/>
  <c r="L116" i="3"/>
  <c r="L107" i="3" s="1"/>
  <c r="L106" i="3" s="1"/>
  <c r="H116" i="3"/>
  <c r="O108" i="3"/>
  <c r="O107" i="3" s="1"/>
  <c r="O106" i="3" s="1"/>
  <c r="K108" i="3"/>
  <c r="K107" i="3" s="1"/>
  <c r="K106" i="3" s="1"/>
  <c r="G108" i="3"/>
  <c r="G107" i="3" s="1"/>
  <c r="G106" i="3" s="1"/>
  <c r="O93" i="3"/>
  <c r="O92" i="3" s="1"/>
  <c r="K93" i="3"/>
  <c r="K92" i="3" s="1"/>
  <c r="G93" i="3"/>
  <c r="G92" i="3" s="1"/>
  <c r="N53" i="3"/>
  <c r="N52" i="3" s="1"/>
  <c r="N51" i="3" s="1"/>
  <c r="J53" i="3"/>
  <c r="J52" i="3" s="1"/>
  <c r="J51" i="3" s="1"/>
  <c r="D108" i="3"/>
  <c r="Q128" i="3" l="1"/>
  <c r="P128" i="3"/>
  <c r="H107" i="3"/>
  <c r="H106" i="3" s="1"/>
  <c r="J128" i="3"/>
  <c r="N107" i="3"/>
  <c r="N106" i="3" s="1"/>
  <c r="N128" i="3"/>
  <c r="J107" i="3"/>
  <c r="J106" i="3" s="1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10" i="7"/>
  <c r="G10" i="7"/>
  <c r="F10" i="7"/>
  <c r="H7" i="7"/>
  <c r="G7" i="7"/>
  <c r="E49" i="3"/>
  <c r="E48" i="3" s="1"/>
  <c r="G49" i="3"/>
  <c r="G48" i="3" s="1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F50" i="3"/>
  <c r="F49" i="3" s="1"/>
  <c r="F48" i="3" s="1"/>
  <c r="G33" i="8" l="1"/>
  <c r="E33" i="8"/>
  <c r="F33" i="8"/>
  <c r="E62" i="8"/>
  <c r="G72" i="8"/>
  <c r="F124" i="8"/>
  <c r="G9" i="8"/>
  <c r="G62" i="8"/>
  <c r="G86" i="8"/>
  <c r="G85" i="8" s="1"/>
  <c r="G114" i="8"/>
  <c r="G13" i="7"/>
  <c r="G24" i="7" s="1"/>
  <c r="F62" i="8"/>
  <c r="F114" i="8"/>
  <c r="G124" i="8"/>
  <c r="H13" i="7"/>
  <c r="H24" i="7" s="1"/>
  <c r="E9" i="8"/>
  <c r="F9" i="8"/>
  <c r="E72" i="8"/>
  <c r="F72" i="8"/>
  <c r="E86" i="8"/>
  <c r="E85" i="8" s="1"/>
  <c r="F86" i="8"/>
  <c r="F85" i="8" s="1"/>
  <c r="E114" i="8"/>
  <c r="E124" i="8"/>
  <c r="F13" i="7"/>
  <c r="F24" i="7" s="1"/>
  <c r="F113" i="8"/>
  <c r="D50" i="3"/>
  <c r="D49" i="3" s="1"/>
  <c r="D48" i="3" s="1"/>
  <c r="E113" i="8" l="1"/>
  <c r="G8" i="8"/>
  <c r="E8" i="8"/>
  <c r="E133" i="8" s="1"/>
  <c r="E142" i="8" s="1"/>
  <c r="F8" i="8"/>
  <c r="F133" i="8" s="1"/>
  <c r="F142" i="8" s="1"/>
  <c r="G113" i="8"/>
  <c r="F147" i="3"/>
  <c r="F146" i="3" s="1"/>
  <c r="F145" i="3" s="1"/>
  <c r="F144" i="3" s="1"/>
  <c r="G133" i="8" l="1"/>
  <c r="G142" i="8" s="1"/>
  <c r="E23" i="3"/>
  <c r="F126" i="3"/>
  <c r="F127" i="3"/>
  <c r="D127" i="3" s="1"/>
  <c r="E67" i="3"/>
  <c r="E65" i="3"/>
  <c r="E63" i="3"/>
  <c r="E28" i="3"/>
  <c r="E20" i="3"/>
  <c r="E19" i="3" l="1"/>
  <c r="E18" i="3" s="1"/>
  <c r="E17" i="3" s="1"/>
  <c r="F125" i="3"/>
  <c r="E62" i="3"/>
  <c r="E61" i="3" s="1"/>
  <c r="E60" i="3" s="1"/>
  <c r="E59" i="3" s="1"/>
  <c r="D126" i="3"/>
  <c r="G67" i="3"/>
  <c r="H67" i="3"/>
  <c r="I67" i="3"/>
  <c r="J67" i="3"/>
  <c r="K67" i="3"/>
  <c r="L67" i="3"/>
  <c r="M67" i="3"/>
  <c r="N67" i="3"/>
  <c r="O67" i="3"/>
  <c r="P67" i="3"/>
  <c r="Q67" i="3"/>
  <c r="F75" i="3"/>
  <c r="F74" i="3" s="1"/>
  <c r="F73" i="3" s="1"/>
  <c r="F72" i="3"/>
  <c r="F69" i="3"/>
  <c r="D69" i="3" s="1"/>
  <c r="F68" i="3"/>
  <c r="F66" i="3"/>
  <c r="D66" i="3" s="1"/>
  <c r="G65" i="3"/>
  <c r="H65" i="3"/>
  <c r="I65" i="3"/>
  <c r="J65" i="3"/>
  <c r="K65" i="3"/>
  <c r="L65" i="3"/>
  <c r="M65" i="3"/>
  <c r="N65" i="3"/>
  <c r="O65" i="3"/>
  <c r="P65" i="3"/>
  <c r="Q65" i="3"/>
  <c r="G63" i="3"/>
  <c r="H63" i="3"/>
  <c r="I63" i="3"/>
  <c r="J63" i="3"/>
  <c r="K63" i="3"/>
  <c r="L63" i="3"/>
  <c r="M63" i="3"/>
  <c r="N63" i="3"/>
  <c r="O63" i="3"/>
  <c r="P63" i="3"/>
  <c r="Q63" i="3"/>
  <c r="P20" i="3"/>
  <c r="Q20" i="3"/>
  <c r="P23" i="3"/>
  <c r="Q23" i="3"/>
  <c r="P28" i="3"/>
  <c r="Q28" i="3"/>
  <c r="O23" i="3"/>
  <c r="H23" i="3"/>
  <c r="I23" i="3"/>
  <c r="J23" i="3"/>
  <c r="K23" i="3"/>
  <c r="L23" i="3"/>
  <c r="M23" i="3"/>
  <c r="N23" i="3"/>
  <c r="G23" i="3"/>
  <c r="F143" i="3"/>
  <c r="F142" i="3" s="1"/>
  <c r="F141" i="3"/>
  <c r="F140" i="3" s="1"/>
  <c r="F139" i="3"/>
  <c r="D139" i="3" s="1"/>
  <c r="F138" i="3"/>
  <c r="F134" i="3"/>
  <c r="F133" i="3" s="1"/>
  <c r="F132" i="3"/>
  <c r="F124" i="3"/>
  <c r="F120" i="3"/>
  <c r="F119" i="3" s="1"/>
  <c r="F116" i="3" s="1"/>
  <c r="F107" i="3" s="1"/>
  <c r="F106" i="3" s="1"/>
  <c r="F105" i="3"/>
  <c r="F104" i="3" s="1"/>
  <c r="F103" i="3" s="1"/>
  <c r="F102" i="3" s="1"/>
  <c r="F101" i="3"/>
  <c r="F97" i="3"/>
  <c r="F96" i="3" s="1"/>
  <c r="F95" i="3"/>
  <c r="F94" i="3" s="1"/>
  <c r="F91" i="3"/>
  <c r="F90" i="3" s="1"/>
  <c r="F89" i="3" s="1"/>
  <c r="F88" i="3" s="1"/>
  <c r="F87" i="3"/>
  <c r="F86" i="3" s="1"/>
  <c r="F85" i="3" s="1"/>
  <c r="F84" i="3" s="1"/>
  <c r="F83" i="3"/>
  <c r="F82" i="3" s="1"/>
  <c r="F81" i="3" s="1"/>
  <c r="F80" i="3" s="1"/>
  <c r="F79" i="3"/>
  <c r="F78" i="3" s="1"/>
  <c r="F77" i="3" s="1"/>
  <c r="F76" i="3" s="1"/>
  <c r="F64" i="3"/>
  <c r="F58" i="3"/>
  <c r="D58" i="3" s="1"/>
  <c r="F57" i="3"/>
  <c r="F55" i="3"/>
  <c r="F54" i="3" s="1"/>
  <c r="F47" i="3"/>
  <c r="D47" i="3" s="1"/>
  <c r="F46" i="3"/>
  <c r="D46" i="3" s="1"/>
  <c r="F45" i="3"/>
  <c r="F42" i="3"/>
  <c r="D42" i="3" s="1"/>
  <c r="F41" i="3"/>
  <c r="D41" i="3" s="1"/>
  <c r="F40" i="3"/>
  <c r="D40" i="3" s="1"/>
  <c r="F39" i="3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30" i="3"/>
  <c r="D30" i="3" s="1"/>
  <c r="F29" i="3"/>
  <c r="D29" i="3" s="1"/>
  <c r="F22" i="3"/>
  <c r="D22" i="3" s="1"/>
  <c r="F24" i="3"/>
  <c r="F25" i="3"/>
  <c r="D25" i="3" s="1"/>
  <c r="F26" i="3"/>
  <c r="D26" i="3" s="1"/>
  <c r="F27" i="3"/>
  <c r="D27" i="3" s="1"/>
  <c r="F21" i="3"/>
  <c r="O28" i="3"/>
  <c r="G28" i="3"/>
  <c r="H28" i="3"/>
  <c r="I28" i="3"/>
  <c r="J28" i="3"/>
  <c r="K28" i="3"/>
  <c r="L28" i="3"/>
  <c r="M28" i="3"/>
  <c r="N28" i="3"/>
  <c r="G20" i="3"/>
  <c r="G19" i="3" s="1"/>
  <c r="H20" i="3"/>
  <c r="H19" i="3" s="1"/>
  <c r="I20" i="3"/>
  <c r="J20" i="3"/>
  <c r="J19" i="3" s="1"/>
  <c r="K20" i="3"/>
  <c r="K19" i="3" s="1"/>
  <c r="L20" i="3"/>
  <c r="L19" i="3" s="1"/>
  <c r="M20" i="3"/>
  <c r="M19" i="3" s="1"/>
  <c r="N20" i="3"/>
  <c r="N19" i="3" s="1"/>
  <c r="O20" i="3"/>
  <c r="I19" i="3" l="1"/>
  <c r="D39" i="3"/>
  <c r="D38" i="3" s="1"/>
  <c r="F38" i="3"/>
  <c r="F44" i="3"/>
  <c r="F43" i="3" s="1"/>
  <c r="D57" i="3"/>
  <c r="F56" i="3"/>
  <c r="D124" i="3"/>
  <c r="F123" i="3"/>
  <c r="F122" i="3" s="1"/>
  <c r="F121" i="3" s="1"/>
  <c r="Q19" i="3"/>
  <c r="D101" i="3"/>
  <c r="D100" i="3" s="1"/>
  <c r="F100" i="3"/>
  <c r="F99" i="3" s="1"/>
  <c r="F98" i="3" s="1"/>
  <c r="D132" i="3"/>
  <c r="D131" i="3" s="1"/>
  <c r="F131" i="3"/>
  <c r="F130" i="3" s="1"/>
  <c r="F129" i="3" s="1"/>
  <c r="P19" i="3"/>
  <c r="P18" i="3" s="1"/>
  <c r="P17" i="3" s="1"/>
  <c r="O19" i="3"/>
  <c r="F53" i="3"/>
  <c r="F52" i="3" s="1"/>
  <c r="F51" i="3" s="1"/>
  <c r="F93" i="3"/>
  <c r="F92" i="3" s="1"/>
  <c r="F137" i="3"/>
  <c r="F136" i="3" s="1"/>
  <c r="F135" i="3" s="1"/>
  <c r="D72" i="3"/>
  <c r="D71" i="3" s="1"/>
  <c r="F71" i="3"/>
  <c r="F70" i="3" s="1"/>
  <c r="H18" i="3"/>
  <c r="H17" i="3" s="1"/>
  <c r="L18" i="3"/>
  <c r="L17" i="3" s="1"/>
  <c r="M18" i="3"/>
  <c r="M17" i="3" s="1"/>
  <c r="I18" i="3"/>
  <c r="I17" i="3" s="1"/>
  <c r="Q18" i="3"/>
  <c r="Q17" i="3" s="1"/>
  <c r="D21" i="3"/>
  <c r="D20" i="3" s="1"/>
  <c r="D125" i="3"/>
  <c r="D123" i="3"/>
  <c r="D65" i="3"/>
  <c r="Q62" i="3"/>
  <c r="Q61" i="3" s="1"/>
  <c r="Q60" i="3" s="1"/>
  <c r="Q59" i="3" s="1"/>
  <c r="M62" i="3"/>
  <c r="M61" i="3" s="1"/>
  <c r="M60" i="3" s="1"/>
  <c r="M59" i="3" s="1"/>
  <c r="O18" i="3"/>
  <c r="O17" i="3" s="1"/>
  <c r="K18" i="3"/>
  <c r="K17" i="3" s="1"/>
  <c r="P62" i="3"/>
  <c r="P61" i="3" s="1"/>
  <c r="P60" i="3" s="1"/>
  <c r="P59" i="3" s="1"/>
  <c r="L62" i="3"/>
  <c r="L61" i="3" s="1"/>
  <c r="L60" i="3" s="1"/>
  <c r="L59" i="3" s="1"/>
  <c r="H62" i="3"/>
  <c r="H61" i="3" s="1"/>
  <c r="H60" i="3" s="1"/>
  <c r="H59" i="3" s="1"/>
  <c r="N18" i="3"/>
  <c r="N17" i="3" s="1"/>
  <c r="J18" i="3"/>
  <c r="J17" i="3" s="1"/>
  <c r="O62" i="3"/>
  <c r="O61" i="3" s="1"/>
  <c r="O60" i="3" s="1"/>
  <c r="O59" i="3" s="1"/>
  <c r="I62" i="3"/>
  <c r="I61" i="3" s="1"/>
  <c r="I60" i="3" s="1"/>
  <c r="I59" i="3" s="1"/>
  <c r="D120" i="3"/>
  <c r="D24" i="3"/>
  <c r="F23" i="3"/>
  <c r="D28" i="3"/>
  <c r="D56" i="3"/>
  <c r="D83" i="3"/>
  <c r="D97" i="3"/>
  <c r="K62" i="3"/>
  <c r="K61" i="3" s="1"/>
  <c r="K60" i="3" s="1"/>
  <c r="K59" i="3" s="1"/>
  <c r="G62" i="3"/>
  <c r="G61" i="3" s="1"/>
  <c r="G60" i="3" s="1"/>
  <c r="G59" i="3" s="1"/>
  <c r="D75" i="3"/>
  <c r="D79" i="3"/>
  <c r="D138" i="3"/>
  <c r="D87" i="3"/>
  <c r="D141" i="3"/>
  <c r="F67" i="3"/>
  <c r="D68" i="3"/>
  <c r="D55" i="3"/>
  <c r="D95" i="3"/>
  <c r="D147" i="3"/>
  <c r="F20" i="3"/>
  <c r="D45" i="3"/>
  <c r="F63" i="3"/>
  <c r="D64" i="3"/>
  <c r="D91" i="3"/>
  <c r="D105" i="3"/>
  <c r="D134" i="3"/>
  <c r="D143" i="3"/>
  <c r="F28" i="3"/>
  <c r="E16" i="3"/>
  <c r="E148" i="3" s="1"/>
  <c r="F65" i="3"/>
  <c r="N62" i="3"/>
  <c r="N61" i="3" s="1"/>
  <c r="N60" i="3" s="1"/>
  <c r="N59" i="3" s="1"/>
  <c r="J62" i="3"/>
  <c r="J61" i="3" s="1"/>
  <c r="J60" i="3" s="1"/>
  <c r="J59" i="3" s="1"/>
  <c r="F19" i="3" l="1"/>
  <c r="F18" i="3" s="1"/>
  <c r="F17" i="3" s="1"/>
  <c r="F128" i="3"/>
  <c r="G18" i="3"/>
  <c r="D146" i="3"/>
  <c r="D142" i="3"/>
  <c r="D140" i="3"/>
  <c r="D137" i="3"/>
  <c r="D133" i="3"/>
  <c r="D122" i="3"/>
  <c r="D119" i="3"/>
  <c r="D116" i="3" s="1"/>
  <c r="D107" i="3" s="1"/>
  <c r="D104" i="3"/>
  <c r="D99" i="3"/>
  <c r="D96" i="3"/>
  <c r="D94" i="3"/>
  <c r="D90" i="3"/>
  <c r="D86" i="3"/>
  <c r="D82" i="3"/>
  <c r="D78" i="3"/>
  <c r="D74" i="3"/>
  <c r="D70" i="3"/>
  <c r="D67" i="3"/>
  <c r="D63" i="3"/>
  <c r="H16" i="3"/>
  <c r="H148" i="3" s="1"/>
  <c r="F62" i="3"/>
  <c r="F61" i="3" s="1"/>
  <c r="F60" i="3" s="1"/>
  <c r="D54" i="3"/>
  <c r="D53" i="3" s="1"/>
  <c r="D52" i="3" s="1"/>
  <c r="D44" i="3"/>
  <c r="D23" i="3"/>
  <c r="D19" i="3" s="1"/>
  <c r="G17" i="3"/>
  <c r="P16" i="3"/>
  <c r="P148" i="3" s="1"/>
  <c r="I16" i="3"/>
  <c r="I148" i="3" s="1"/>
  <c r="K16" i="3"/>
  <c r="K148" i="3" s="1"/>
  <c r="O16" i="3"/>
  <c r="O148" i="3" s="1"/>
  <c r="L16" i="3"/>
  <c r="L148" i="3" s="1"/>
  <c r="M16" i="3"/>
  <c r="M148" i="3" s="1"/>
  <c r="J16" i="3"/>
  <c r="J148" i="3" s="1"/>
  <c r="N16" i="3"/>
  <c r="N148" i="3" s="1"/>
  <c r="Q16" i="3"/>
  <c r="Q148" i="3" s="1"/>
  <c r="E15" i="3"/>
  <c r="E14" i="3" s="1"/>
  <c r="F59" i="3" l="1"/>
  <c r="D93" i="3"/>
  <c r="H15" i="3"/>
  <c r="H14" i="3" s="1"/>
  <c r="L15" i="3"/>
  <c r="L14" i="3" s="1"/>
  <c r="D136" i="3"/>
  <c r="D135" i="3" s="1"/>
  <c r="D62" i="3"/>
  <c r="D145" i="3"/>
  <c r="D130" i="3"/>
  <c r="D121" i="3"/>
  <c r="D103" i="3"/>
  <c r="D98" i="3"/>
  <c r="D92" i="3"/>
  <c r="D89" i="3"/>
  <c r="D85" i="3"/>
  <c r="D81" i="3"/>
  <c r="D77" i="3"/>
  <c r="D73" i="3"/>
  <c r="K15" i="3"/>
  <c r="K14" i="3" s="1"/>
  <c r="P15" i="3"/>
  <c r="P14" i="3" s="1"/>
  <c r="D43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F148" i="3" l="1"/>
  <c r="D61" i="3"/>
  <c r="D60" i="3" s="1"/>
  <c r="D144" i="3"/>
  <c r="D129" i="3"/>
  <c r="D106" i="3"/>
  <c r="D102" i="3"/>
  <c r="D88" i="3"/>
  <c r="D84" i="3"/>
  <c r="D80" i="3"/>
  <c r="D76" i="3"/>
  <c r="G16" i="3"/>
  <c r="G148" i="3" s="1"/>
  <c r="D18" i="3"/>
  <c r="D51" i="3"/>
  <c r="F15" i="3"/>
  <c r="F14" i="3" s="1"/>
  <c r="D128" i="3" l="1"/>
  <c r="D59" i="3" s="1"/>
  <c r="G15" i="3"/>
  <c r="D17" i="3"/>
  <c r="D16" i="3" l="1"/>
  <c r="D148" i="3" s="1"/>
  <c r="G14" i="3"/>
  <c r="D15" i="3" l="1"/>
  <c r="D14" i="3" l="1"/>
</calcChain>
</file>

<file path=xl/sharedStrings.xml><?xml version="1.0" encoding="utf-8"?>
<sst xmlns="http://schemas.openxmlformats.org/spreadsheetml/2006/main" count="779" uniqueCount="542">
  <si>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</si>
  <si>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</si>
  <si>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</si>
  <si>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</si>
  <si>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</si>
  <si>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</si>
  <si>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</si>
  <si>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</si>
  <si>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</si>
  <si>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</si>
  <si>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</si>
  <si>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</si>
  <si>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</si>
  <si>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</si>
  <si>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</si>
  <si>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</si>
  <si>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</si>
  <si>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</si>
  <si>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</si>
  <si>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</si>
  <si>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</si>
  <si>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</si>
  <si>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</si>
  <si>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</si>
  <si>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</si>
  <si>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</si>
  <si>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</si>
  <si>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</si>
  <si>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</si>
  <si>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</si>
  <si>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</si>
  <si>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</si>
  <si>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</si>
  <si>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</si>
  <si>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</si>
  <si>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</si>
  <si>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</si>
  <si>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</si>
  <si>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</si>
  <si>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</si>
  <si>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</si>
  <si>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</si>
  <si>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</si>
  <si>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</si>
  <si>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</si>
  <si>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</si>
  <si>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</si>
  <si>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</si>
  <si>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</si>
  <si>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</si>
  <si>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</si>
  <si>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</si>
  <si>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</si>
  <si>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</si>
  <si>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</si>
  <si>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</si>
  <si>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</si>
  <si>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</si>
  <si>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</si>
  <si>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</si>
  <si>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</si>
  <si>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</si>
  <si>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</si>
  <si>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</si>
  <si>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</si>
  <si>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</si>
  <si>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</si>
  <si>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</si>
  <si>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</si>
  <si>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</si>
  <si>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</si>
  <si>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</si>
  <si>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</si>
  <si>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</si>
  <si>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</si>
  <si>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</si>
  <si>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</si>
  <si>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</si>
  <si>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</si>
  <si>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</si>
  <si>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</si>
  <si>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</si>
  <si>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</si>
  <si>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</si>
  <si>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</si>
  <si>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</si>
  <si>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</si>
  <si>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</si>
  <si>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</si>
  <si>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</si>
  <si>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</si>
  <si>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</si>
  <si>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</si>
  <si>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</si>
  <si>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</si>
  <si>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</si>
  <si>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</si>
  <si>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</si>
  <si>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</si>
  <si>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</si>
  <si>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</si>
  <si>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</si>
  <si>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</si>
  <si>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</si>
  <si>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</si>
  <si>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</si>
  <si>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</si>
  <si>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</si>
  <si>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</si>
  <si>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</si>
  <si>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</si>
  <si>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</si>
  <si>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</si>
  <si>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</si>
  <si>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</si>
  <si>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</si>
  <si>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</si>
  <si>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</si>
  <si>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</si>
  <si>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</si>
  <si>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</si>
  <si>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</si>
  <si>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</si>
  <si>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</si>
  <si>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</si>
  <si>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</si>
  <si>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</si>
  <si>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</si>
  <si>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</si>
  <si>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</si>
  <si>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</si>
  <si>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</si>
  <si>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</si>
  <si>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</si>
  <si>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</si>
  <si>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</si>
  <si>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</si>
  <si>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</si>
  <si>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</si>
  <si>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</si>
  <si>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</si>
  <si>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</si>
  <si>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</si>
  <si>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</si>
  <si>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</si>
  <si>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</si>
  <si>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</si>
  <si>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</si>
  <si>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</si>
  <si>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</si>
  <si>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</si>
  <si>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</si>
  <si>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</si>
  <si>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</si>
  <si>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</si>
  <si>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</si>
  <si>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</si>
  <si>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</si>
  <si>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</si>
  <si>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</si>
  <si>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</si>
  <si>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</si>
  <si>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</si>
  <si>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</si>
  <si>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</si>
  <si>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</si>
  <si>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</si>
  <si>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</si>
  <si>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</si>
  <si>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</si>
  <si>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</si>
  <si>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</si>
  <si>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</si>
  <si>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</si>
  <si>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</si>
  <si>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</si>
  <si>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</si>
  <si>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</si>
  <si>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</si>
  <si>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</si>
  <si>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</si>
  <si>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</si>
  <si>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</si>
  <si>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</si>
  <si>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</si>
  <si>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</si>
  <si>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</si>
  <si>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</si>
  <si>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</si>
  <si>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</si>
  <si>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</si>
  <si>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</si>
  <si>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</si>
  <si>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</si>
  <si>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</si>
  <si>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</si>
  <si>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</si>
  <si>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</si>
  <si>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</si>
  <si>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</si>
  <si>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</si>
  <si>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</si>
  <si>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</si>
  <si>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</si>
  <si>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</si>
  <si>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</si>
  <si>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</si>
  <si>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</si>
  <si>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</si>
  <si>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</si>
  <si>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</si>
  <si>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</si>
  <si>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</si>
  <si>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</si>
  <si>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</si>
  <si>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</si>
  <si>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</si>
  <si>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</si>
  <si>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</si>
  <si>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</si>
  <si>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</si>
  <si>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</si>
  <si>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</si>
  <si>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</si>
  <si>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</si>
  <si>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</si>
  <si>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</si>
  <si>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</si>
  <si>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</si>
  <si>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</si>
  <si>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</si>
  <si>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</si>
  <si>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</si>
  <si>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</si>
  <si>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</si>
  <si>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</si>
  <si>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</si>
  <si>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</si>
  <si>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</si>
  <si>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</si>
  <si>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</si>
  <si>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</si>
  <si>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</si>
  <si>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</si>
  <si>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</si>
  <si>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</si>
  <si>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</si>
  <si>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</si>
  <si>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</si>
  <si>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</si>
  <si>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</si>
  <si>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</si>
  <si>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</si>
  <si>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</si>
  <si>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</si>
  <si>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</si>
  <si>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</si>
  <si>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</si>
  <si>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</si>
  <si>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</si>
  <si>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</si>
  <si>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</si>
  <si>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</si>
  <si>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</si>
  <si>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</si>
  <si>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</si>
  <si>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</si>
  <si>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</si>
  <si>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</si>
  <si>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</si>
  <si>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</si>
  <si>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</si>
  <si>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</si>
  <si>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</si>
  <si>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</si>
  <si>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</si>
  <si>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</si>
  <si>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</si>
  <si>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</si>
  <si>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</si>
  <si>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</si>
  <si>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</si>
  <si>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</si>
  <si>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</si>
  <si>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</si>
  <si>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</si>
  <si>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</si>
  <si>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</si>
  <si>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</si>
  <si>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</si>
  <si>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</si>
  <si>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</si>
  <si>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</si>
  <si>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</si>
  <si>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</si>
  <si>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</si>
  <si>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</si>
  <si>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</si>
  <si>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</si>
  <si>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</si>
  <si>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</si>
  <si>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</si>
  <si>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</si>
  <si>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</si>
  <si>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</si>
  <si>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</si>
  <si>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</si>
  <si>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</si>
  <si>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</si>
  <si>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</si>
  <si>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</si>
  <si>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</si>
  <si>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</si>
  <si>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</si>
  <si>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</si>
  <si>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</si>
  <si>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</si>
  <si>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</si>
  <si>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</si>
  <si>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</si>
  <si>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</si>
  <si>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</si>
  <si>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</si>
  <si>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</si>
  <si>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</si>
  <si>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</si>
  <si>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</si>
  <si>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</si>
  <si>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</si>
  <si>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</si>
  <si>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</si>
  <si>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</si>
  <si>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</si>
  <si>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</si>
  <si>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</si>
  <si>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</si>
  <si>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</si>
  <si>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</si>
  <si>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</si>
  <si>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</si>
  <si>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</si>
  <si>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</si>
  <si>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</si>
  <si>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</si>
  <si>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</si>
  <si>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</si>
  <si>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</si>
  <si>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</si>
  <si>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</si>
  <si>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</si>
  <si>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</si>
  <si>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</si>
  <si>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</si>
  <si>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</si>
  <si>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</si>
  <si>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</si>
  <si>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</si>
  <si>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</si>
  <si>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</si>
  <si>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</si>
  <si>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</si>
  <si>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</si>
  <si>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</si>
  <si>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</si>
  <si>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</si>
  <si>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</si>
  <si>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</si>
  <si>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</si>
  <si>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</si>
  <si>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</si>
  <si>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</si>
  <si>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</si>
  <si>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</si>
  <si>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</si>
  <si>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</si>
  <si>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</si>
  <si>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</si>
  <si>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</si>
  <si>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</si>
  <si>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</si>
  <si>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</si>
  <si>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</si>
  <si>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</si>
  <si>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</si>
  <si>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</si>
  <si>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</si>
  <si>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</si>
  <si>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</si>
  <si>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</si>
  <si>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</si>
  <si>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</si>
  <si>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</si>
  <si>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</si>
  <si>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</si>
  <si>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</si>
  <si>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</si>
  <si>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</si>
  <si>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</si>
  <si>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</si>
  <si>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</si>
  <si>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</si>
  <si>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</si>
  <si>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</si>
  <si>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</si>
  <si>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</si>
  <si>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</si>
  <si>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</si>
  <si>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</si>
  <si>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</si>
  <si>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</si>
  <si>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</si>
  <si>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</si>
  <si>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</si>
  <si>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</si>
  <si>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</si>
  <si>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</si>
  <si>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</si>
  <si>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</si>
  <si>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</si>
  <si>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</si>
  <si>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</si>
  <si>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</si>
  <si>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</si>
  <si>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</si>
  <si>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</si>
  <si>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</si>
  <si>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</si>
  <si>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 OSNOVNA ŠKOLA JOSIPA RAČIĆA</t>
  </si>
  <si>
    <t>Kontak osoba: SELMIRA ŠEĆIBOVIĆ</t>
  </si>
  <si>
    <t>Tel: 01/3844-999 (6)</t>
  </si>
  <si>
    <t xml:space="preserve">               Tomislav Horvat, prof.</t>
  </si>
  <si>
    <t>NAZIV USTANOVE : OŠ JOSIPA RAČIĆA, SREDNJACI 30, ZAGREB</t>
  </si>
  <si>
    <t>NAZIV KORISNIKA: OŠ JOSIPA RAČIĆA, SREDNJACI 30, ZAGREB</t>
  </si>
  <si>
    <t>Odgojno obrazovni učinci na području odgojnih, pedagoških i socijalnih vrijednosti.</t>
  </si>
  <si>
    <t>PRODUŽENI BORAVAK</t>
  </si>
  <si>
    <t>Realizacija temeljem Plana i programa rada produženog boravka, korisnici učenici 1., 2. i 3. razreda vođeni od učitelja u pisanju domaćih zadaća, učenju i organiziranom provođenju slobodnog vremena.</t>
  </si>
  <si>
    <t>Na temelju čl. 143 Zakona o odgoju i obrazovanju u osnovnoj i srednjoj školi te prema Programu javnih potreba u osnovnom obrazovanju Grada Zagreba za 2017. god. (točka 1). Pravilnik o proračunskom računovodstvu i računskom planu (NN br. 124/14), Pravilnik o proračunskom računovodstvu (NN br. 26/10., 120/13) te Zakon o proračunu  (NN br. 87/08, 136/12, 15/15).</t>
  </si>
  <si>
    <t>Broj učenika upisanih u program produženog boravka te kriteriji olakšica koje ostvaruju roditelji.</t>
  </si>
  <si>
    <t>Nema odstupanja u odnosu na prošlu godinu.</t>
  </si>
  <si>
    <t>Obrazovni napredak učenika te razvoj socijalnih kompetencija</t>
  </si>
  <si>
    <t>Škola broji 699 učenika raspoređenih u 31 razrednih odjela, nastava se izvodi u dvije smjene. Organizirano je 9 skupina produženog boravka za učenike 1., 2. i 3. razreda.</t>
  </si>
  <si>
    <t>POMOĆNICI U NASTAVI</t>
  </si>
  <si>
    <t>Program se realizira uključivanjem pomoćnika u nastavi u radu s učenicima s većim teškoćama u razvoju kao oblik pomoći u njihovoj što boljoj socijalnoj, odgojnoj i obrazovnoj integraciji.</t>
  </si>
  <si>
    <t>Izračun potrebnih sredstava zasniva se na broju učenika kojima je odobren pomoćnik u nastavi te ukupnom fondu sati odobrenja za pomoćnika pojedinog učenika pomnoženo sa cijenom sata</t>
  </si>
  <si>
    <t>Uspješna integracija učenika s teškoćama u redovne uvjete školovanja.</t>
  </si>
  <si>
    <t xml:space="preserve">Potpomoći što uspješniju integraciju učenika s reškoćama u razvoju u redovni odgojno-obrazovni sustav. </t>
  </si>
  <si>
    <t>Na temelju članka 143 Zakona o odgoju i obrazovanju u osnovnoj i srednjoj Školi te Godišnjem planu i programu za školsku godinu 2018./2019.</t>
  </si>
  <si>
    <t xml:space="preserve">U odnosu na prethodnu godinu postoji odstupanje jer je školi odobreno 5 pomoćnika u nastavi za 6 učenika i jedan stručno komunikacijski posrednik. Do sada su radila dva pomoćnika u nastavi za 2 učenika. </t>
  </si>
  <si>
    <t>ŠKOLA U PRIRODI</t>
  </si>
  <si>
    <t>Cilj je da se radom, učenjem i druženjem u prirodi provjere znanja i iskustva, vježba i primjenjuje naučeno u stvarnom životu.</t>
  </si>
  <si>
    <t>Broj učenika u razredima.</t>
  </si>
  <si>
    <t>Razvoj socijalnih kompetencija kod učenika i poticanje iskustvenog učenja. Učenici postaju samostalniji u obavljanju zadataka u svakodnevnom životu.</t>
  </si>
  <si>
    <t>Program se ostvaruje temeljem Godišnjeg plana i programa za školsku godinu 2018./2019. Korisnici usluga su učenici trećih i četvrtih razreda. Program se organizira prema Programu javnih potreba u osnovnom obrazovanju Grada Zagreba za 2018. godinu.</t>
  </si>
  <si>
    <t>Na temelju članka 143 Zakona o odgoju i obrazovanju u osnovnoj i srednjoj školi te Godišnjem planu i programu za školsku godinu 2018./2019., prema Programu javnih potreba u osnovnom obrazovanju Grada Zagreba za 2018. god. (točka 7) te prema Nastavnom planu i programu koje je donijelo Ministarstvo znanosti i obrazovanja od 03.09.2006.</t>
  </si>
  <si>
    <t>SUFINANCIRANJE PREHRANE</t>
  </si>
  <si>
    <t>Omogućiti obrok svim učenicima u školi</t>
  </si>
  <si>
    <t>Grad Zagreb sufinancira dio realnih troškova prehrane učenika kao krajnjih korisnika, sukldno utvrđenim kriterijima i mjerilima</t>
  </si>
  <si>
    <t>Izračun potrebnih sredstava zasniva se na analizi prava na sufinanciranje sukladno kriterijima i broju učenika. Planirani rashodi odnose se i na iznose koje sufinanciraju roditelji.</t>
  </si>
  <si>
    <t>Odstupanje ovisi o broju prijavljenih učenika u prehranu</t>
  </si>
  <si>
    <t>Velika zainteresiranost za prehranu u školi</t>
  </si>
  <si>
    <t>Na temelju članka 143 Zakona o odgoju i obrazovanju u osnovnoj i srednjoj školi, prema Programu javnih potreba u osnovnom obrazovanju Grada Zagreba za 2018. god. (točka 4). Pravilnik o proračunskom računovodstvu i računskom planu (NN br. 124/14), Pravilnik o proračunskom računovodstvu (NN br. 26/10., 120/13) te Zakon o proračunu  (NN br. 87/08, 136/12, 15/15).</t>
  </si>
  <si>
    <t>NASTAVA PLIVANJA</t>
  </si>
  <si>
    <t>Podučiti sve učenike tehnici plivanja u 2. razredu osnovne škole</t>
  </si>
  <si>
    <t>Broj učenika neplivača u startnoj provjeri.</t>
  </si>
  <si>
    <t>Nema odstupanja</t>
  </si>
  <si>
    <t>Savladana tehnika plivanja</t>
  </si>
  <si>
    <t>Program se realizira na temelju Plana i programa javnih potreba u osnovnom obrazovanju Grada Zagreba za 2018. godinu. Korisnici su učenici neplivači.</t>
  </si>
  <si>
    <t>Plan i Programu javnih potreba u osnovnom obrazovanju Grada Zagreba za 2018. god. te Godišnji plan i program škole za 2018./2019.</t>
  </si>
  <si>
    <t>NAKNADA ZA RAD ŠKOLSKIH ODBORA</t>
  </si>
  <si>
    <t>Poboljšanje standarda osnovnog školstva</t>
  </si>
  <si>
    <t>Zaključak o naknadi predsjedniku i članovima tijela upravljanja javnih ustanova kojih je osnivač Grad Zagreb ( Službeni glasnik Grada Zagreba)</t>
  </si>
  <si>
    <t>Prosječan broj sjednica x broj članova odbora x iznos bruto naknade po sjednici</t>
  </si>
  <si>
    <t>Kvaliteta upravljanja Školom, bolji nadzor</t>
  </si>
  <si>
    <t>Prema Planu i Programu javnih potreba u osnovnom obrazovanju Grada Zagreba za 2018. godinu , te Zakonu o odgoju i obrazovanju (čl. 118 i čl. 119)  Korisnici su članovi Školskog odbora</t>
  </si>
  <si>
    <t>RAVNATELJ</t>
  </si>
  <si>
    <t>Tomislav Horvat, prof.</t>
  </si>
  <si>
    <t>PRIJEDLOG FINANCIJSKOG PLANA OŠ JOSIPA RAČIĆA, ZAGREB ZA 2019. I                                                                                                                                                PROJEKCIJA PLANA ZA  2020. I 2021. GODINU</t>
  </si>
  <si>
    <t>u kunama</t>
  </si>
  <si>
    <t>PLAN: RASHODI I IZDACI</t>
  </si>
  <si>
    <t>Plan rashoda i izdataka prema izvoru financiranja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</si>
  <si>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</si>
  <si>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</si>
  <si>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</si>
  <si>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</si>
  <si>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</si>
  <si>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</si>
  <si>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Procjena 2020.</t>
  </si>
  <si>
    <t>Račun rashoda/izdataka</t>
  </si>
  <si>
    <t>Naziv računa</t>
  </si>
  <si>
    <t>Županijski  ili gradski proračun</t>
  </si>
  <si>
    <t>Državni proračun</t>
  </si>
  <si>
    <t xml:space="preserve"> Procjena 2005.</t>
  </si>
  <si>
    <t xml:space="preserve"> Procjena 2006.</t>
  </si>
  <si>
    <t>Plaće</t>
  </si>
  <si>
    <t>Doprinosi za zdravstv. osig.</t>
  </si>
  <si>
    <t>Doprinosi za zapošljavanje</t>
  </si>
  <si>
    <t>Materijalni rashodi</t>
  </si>
  <si>
    <t>Naknade za prijevoz.,rad na t.</t>
  </si>
  <si>
    <t>Stručno usavršavanje zap.</t>
  </si>
  <si>
    <t>Ostale naknade troškova zap.</t>
  </si>
  <si>
    <t>Uredski materijal i ostali mat.</t>
  </si>
  <si>
    <t>Mat. i dijelovi za tek. i inv. od.</t>
  </si>
  <si>
    <t>Službena, radna i zašt. odjeća i o.</t>
  </si>
  <si>
    <t>Usluge telefona, pošte i pr.</t>
  </si>
  <si>
    <t>Usluge tekućeg i inv. odr.</t>
  </si>
  <si>
    <t>Usluge promidžbe i inform.</t>
  </si>
  <si>
    <t>Zdravstvene  usluge</t>
  </si>
  <si>
    <t>Intelektualne i osobne usl.</t>
  </si>
  <si>
    <t>Naknade osobama izvan rad. odn.</t>
  </si>
  <si>
    <t>Naknade za rad pred.tijela</t>
  </si>
  <si>
    <t>Članarine</t>
  </si>
  <si>
    <t>Pristojbe i naknade(za nezap. inv)</t>
  </si>
  <si>
    <t>Ostali nespomenuti rashodi</t>
  </si>
  <si>
    <t>Financijski rashodi</t>
  </si>
  <si>
    <t>Bankarske usluge i platni pr.</t>
  </si>
  <si>
    <t>Naknade građanima i kućanstvima</t>
  </si>
  <si>
    <t>Dugotrajna imovina</t>
  </si>
  <si>
    <t>Knjige u knjižnici</t>
  </si>
  <si>
    <t>UKUPNO AKTIVNOST</t>
  </si>
  <si>
    <t>Darija Jurič, prof.</t>
  </si>
  <si>
    <t>ŠKOLSKOG ODBORA</t>
  </si>
  <si>
    <t>M.P.</t>
  </si>
  <si>
    <t>PREDSJEDNICA</t>
  </si>
  <si>
    <t>Ukupno prihodi</t>
  </si>
  <si>
    <t>Prihodi od nef. imovine</t>
  </si>
  <si>
    <t>Prihodi za posebne namjene (uplate roditelja za prehranu, produženi boravak, nabavu knjiga i ispitnih materijala i sl…)</t>
  </si>
  <si>
    <t>Opći prihodi i primici gradski proračun-GRAD ZAGREB</t>
  </si>
  <si>
    <t>PLAN:  PRIHODI I PRIMICI</t>
  </si>
  <si>
    <t>Račun prihoda/primitaka</t>
  </si>
  <si>
    <t>UKUPNO ZA SVE AKTIVNOSTI</t>
  </si>
  <si>
    <t>ZAGREB, SREDNJACI 30</t>
  </si>
  <si>
    <t>OSNOVNA ŠKOLA JOSIPA RAČIĆA</t>
  </si>
  <si>
    <t>Prijedlog plana 2019.</t>
  </si>
  <si>
    <t>Procjena 2021.</t>
  </si>
  <si>
    <t>FINANCIJSKI PLAN-PLAN PRIHODA I RASHODA  ZA 2019.god.</t>
  </si>
  <si>
    <t>U Zagrebu ,  26.09. 2018. god.</t>
  </si>
  <si>
    <t>Plaće za prekovremeni rad</t>
  </si>
  <si>
    <t>Plaće za posebne uvjete rada</t>
  </si>
  <si>
    <t>Opći prihodi i primici-državni proračun-MZO</t>
  </si>
  <si>
    <t xml:space="preserve">                  U Zagrebu, 20. prosinca 2018.god.</t>
  </si>
  <si>
    <t>KLASA: 400-02/18-01/05</t>
  </si>
  <si>
    <t>UR.BROJ: 251-191-18-01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</si>
</sst>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7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  <font>
      <sz val="12"/>
      <color indexed="8"/>
      <name val="MS Sans Serif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Arial"/>
    </font>
    <font>
      <b/>
      <sz val="16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95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4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4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7" applyNumberFormat="1" applyFont="1" applyFill="1" applyBorder="1" applyAlignment="1" applyProtection="1"/>
    <xf numFmtId="0" fontId="13" fillId="0" borderId="0" xfId="17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wrapText="1"/>
    </xf>
    <xf numFmtId="0" fontId="9" fillId="0" borderId="4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center" wrapText="1"/>
    </xf>
    <xf numFmtId="0" fontId="9" fillId="0" borderId="3" xfId="17" quotePrefix="1" applyNumberFormat="1" applyFont="1" applyFill="1" applyBorder="1" applyAlignment="1" applyProtection="1">
      <alignment horizontal="left"/>
    </xf>
    <xf numFmtId="0" fontId="5" fillId="0" borderId="2" xfId="17" applyNumberFormat="1" applyFont="1" applyFill="1" applyBorder="1" applyAlignment="1" applyProtection="1">
      <alignment horizont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3" fontId="9" fillId="15" borderId="2" xfId="17" applyNumberFormat="1" applyFont="1" applyFill="1" applyBorder="1" applyAlignment="1">
      <alignment horizontal="right"/>
    </xf>
    <xf numFmtId="0" fontId="5" fillId="0" borderId="0" xfId="17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right"/>
    </xf>
    <xf numFmtId="0" fontId="11" fillId="15" borderId="4" xfId="17" applyFont="1" applyFill="1" applyBorder="1" applyAlignment="1">
      <alignment horizontal="left"/>
    </xf>
    <xf numFmtId="0" fontId="12" fillId="15" borderId="3" xfId="17" applyNumberFormat="1" applyFont="1" applyFill="1" applyBorder="1" applyAlignment="1" applyProtection="1"/>
    <xf numFmtId="3" fontId="9" fillId="0" borderId="2" xfId="17" applyNumberFormat="1" applyFont="1" applyFill="1" applyBorder="1" applyAlignment="1" applyProtection="1">
      <alignment horizontal="right" wrapText="1"/>
    </xf>
    <xf numFmtId="3" fontId="4" fillId="0" borderId="0" xfId="17" applyNumberFormat="1" applyFont="1" applyFill="1" applyBorder="1" applyAlignment="1" applyProtection="1"/>
    <xf numFmtId="3" fontId="9" fillId="0" borderId="2" xfId="17" applyNumberFormat="1" applyFont="1" applyBorder="1" applyAlignment="1">
      <alignment horizontal="right"/>
    </xf>
    <xf numFmtId="3" fontId="9" fillId="15" borderId="2" xfId="17" applyNumberFormat="1" applyFont="1" applyFill="1" applyBorder="1" applyAlignment="1" applyProtection="1">
      <alignment horizontal="right" wrapText="1"/>
    </xf>
    <xf numFmtId="3" fontId="9" fillId="16" borderId="4" xfId="17" quotePrefix="1" applyNumberFormat="1" applyFont="1" applyFill="1" applyBorder="1" applyAlignment="1">
      <alignment horizontal="right"/>
    </xf>
    <xf numFmtId="3" fontId="9" fillId="16" borderId="2" xfId="17" applyNumberFormat="1" applyFont="1" applyFill="1" applyBorder="1" applyAlignment="1" applyProtection="1">
      <alignment horizontal="right" wrapText="1"/>
    </xf>
    <xf numFmtId="3" fontId="9" fillId="15" borderId="4" xfId="17" quotePrefix="1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 applyProtection="1"/>
    <xf numFmtId="3" fontId="7" fillId="0" borderId="0" xfId="17" applyNumberFormat="1" applyFont="1" applyFill="1" applyBorder="1" applyAlignment="1" applyProtection="1"/>
    <xf numFmtId="0" fontId="47" fillId="0" borderId="0" xfId="17" applyNumberFormat="1" applyFont="1" applyFill="1" applyBorder="1" applyAlignment="1" applyProtection="1"/>
    <xf numFmtId="0" fontId="8" fillId="0" borderId="0" xfId="17" quotePrefix="1" applyNumberFormat="1" applyFont="1" applyFill="1" applyBorder="1" applyAlignment="1" applyProtection="1">
      <alignment horizontal="left" wrapText="1"/>
    </xf>
    <xf numFmtId="0" fontId="4" fillId="0" borderId="0" xfId="17" applyNumberFormat="1" applyFont="1" applyFill="1" applyBorder="1" applyAlignment="1" applyProtection="1">
      <alignment horizontal="center"/>
    </xf>
    <xf numFmtId="0" fontId="48" fillId="0" borderId="0" xfId="17" applyNumberFormat="1" applyFont="1" applyFill="1" applyBorder="1" applyAlignment="1" applyProtection="1"/>
    <xf numFmtId="0" fontId="4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/>
    <xf numFmtId="0" fontId="12" fillId="4" borderId="1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left" vertical="center" wrapText="1"/>
    </xf>
    <xf numFmtId="0" fontId="19" fillId="4" borderId="1" xfId="18" applyFont="1" applyFill="1" applyBorder="1" applyAlignment="1">
      <alignment horizontal="left" vertical="center" wrapText="1"/>
    </xf>
    <xf numFmtId="0" fontId="55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center"/>
    </xf>
    <xf numFmtId="0" fontId="57" fillId="0" borderId="47" xfId="0" applyNumberFormat="1" applyFont="1" applyBorder="1" applyAlignment="1">
      <alignment horizontal="center"/>
    </xf>
    <xf numFmtId="0" fontId="57" fillId="0" borderId="47" xfId="0" applyNumberFormat="1" applyFont="1" applyBorder="1" applyAlignment="1">
      <alignment horizontal="center" wrapText="1"/>
    </xf>
    <xf numFmtId="3" fontId="58" fillId="0" borderId="0" xfId="0" applyNumberFormat="1" applyFont="1" applyBorder="1"/>
    <xf numFmtId="0" fontId="57" fillId="0" borderId="0" xfId="0" applyNumberFormat="1" applyFont="1" applyFill="1" applyBorder="1" applyAlignment="1">
      <alignment horizontal="center" wrapText="1"/>
    </xf>
    <xf numFmtId="3" fontId="58" fillId="0" borderId="0" xfId="0" applyNumberFormat="1" applyFont="1"/>
    <xf numFmtId="3" fontId="57" fillId="7" borderId="2" xfId="0" applyNumberFormat="1" applyFont="1" applyFill="1" applyBorder="1" applyAlignment="1">
      <alignment horizontal="center" wrapText="1"/>
    </xf>
    <xf numFmtId="0" fontId="57" fillId="0" borderId="2" xfId="0" applyNumberFormat="1" applyFont="1" applyFill="1" applyBorder="1" applyAlignment="1">
      <alignment horizontal="center" vertical="center"/>
    </xf>
    <xf numFmtId="0" fontId="57" fillId="0" borderId="47" xfId="0" applyNumberFormat="1" applyFont="1" applyBorder="1" applyAlignment="1">
      <alignment horizontal="center" vertical="center"/>
    </xf>
    <xf numFmtId="0" fontId="57" fillId="17" borderId="2" xfId="0" quotePrefix="1" applyNumberFormat="1" applyFont="1" applyFill="1" applyBorder="1" applyAlignment="1">
      <alignment horizontal="center" vertical="center" wrapText="1"/>
    </xf>
    <xf numFmtId="0" fontId="57" fillId="0" borderId="2" xfId="0" applyNumberFormat="1" applyFont="1" applyFill="1" applyBorder="1" applyAlignment="1">
      <alignment horizontal="center" vertical="center" wrapText="1"/>
    </xf>
    <xf numFmtId="3" fontId="57" fillId="0" borderId="2" xfId="0" quotePrefix="1" applyNumberFormat="1" applyFont="1" applyFill="1" applyBorder="1" applyAlignment="1">
      <alignment horizontal="center" vertical="center" wrapText="1"/>
    </xf>
    <xf numFmtId="3" fontId="59" fillId="0" borderId="2" xfId="0" applyNumberFormat="1" applyFont="1" applyFill="1" applyBorder="1" applyAlignment="1">
      <alignment horizontal="center" vertical="center" wrapText="1"/>
    </xf>
    <xf numFmtId="3" fontId="57" fillId="0" borderId="2" xfId="0" applyNumberFormat="1" applyFont="1" applyFill="1" applyBorder="1" applyAlignment="1">
      <alignment horizontal="center" vertical="center" wrapText="1"/>
    </xf>
    <xf numFmtId="3" fontId="57" fillId="4" borderId="3" xfId="0" quotePrefix="1" applyNumberFormat="1" applyFont="1" applyFill="1" applyBorder="1" applyAlignment="1">
      <alignment horizontal="center" vertical="center" wrapText="1"/>
    </xf>
    <xf numFmtId="0" fontId="60" fillId="18" borderId="2" xfId="0" applyNumberFormat="1" applyFont="1" applyFill="1" applyBorder="1" applyAlignment="1">
      <alignment horizontal="center"/>
    </xf>
    <xf numFmtId="0" fontId="60" fillId="18" borderId="2" xfId="0" applyNumberFormat="1" applyFont="1" applyFill="1" applyBorder="1" applyAlignment="1">
      <alignment horizontal="left"/>
    </xf>
    <xf numFmtId="3" fontId="61" fillId="18" borderId="2" xfId="0" applyNumberFormat="1" applyFont="1" applyFill="1" applyBorder="1"/>
    <xf numFmtId="0" fontId="62" fillId="0" borderId="2" xfId="0" applyNumberFormat="1" applyFont="1" applyBorder="1" applyAlignment="1">
      <alignment horizontal="center"/>
    </xf>
    <xf numFmtId="0" fontId="62" fillId="0" borderId="2" xfId="0" applyNumberFormat="1" applyFont="1" applyBorder="1" applyAlignment="1">
      <alignment horizontal="left"/>
    </xf>
    <xf numFmtId="3" fontId="63" fillId="10" borderId="2" xfId="0" applyNumberFormat="1" applyFont="1" applyFill="1" applyBorder="1"/>
    <xf numFmtId="3" fontId="57" fillId="19" borderId="0" xfId="0" applyNumberFormat="1" applyFont="1" applyFill="1" applyBorder="1"/>
    <xf numFmtId="3" fontId="57" fillId="19" borderId="0" xfId="0" applyNumberFormat="1" applyFont="1" applyFill="1"/>
    <xf numFmtId="3" fontId="61" fillId="10" borderId="2" xfId="0" applyNumberFormat="1" applyFont="1" applyFill="1" applyBorder="1"/>
    <xf numFmtId="3" fontId="63" fillId="19" borderId="2" xfId="0" applyNumberFormat="1" applyFont="1" applyFill="1" applyBorder="1"/>
    <xf numFmtId="0" fontId="62" fillId="0" borderId="48" xfId="0" applyNumberFormat="1" applyFont="1" applyBorder="1" applyAlignment="1">
      <alignment horizontal="center"/>
    </xf>
    <xf numFmtId="0" fontId="62" fillId="0" borderId="48" xfId="0" applyNumberFormat="1" applyFont="1" applyBorder="1" applyAlignment="1">
      <alignment horizontal="left"/>
    </xf>
    <xf numFmtId="3" fontId="63" fillId="10" borderId="48" xfId="0" applyNumberFormat="1" applyFont="1" applyFill="1" applyBorder="1"/>
    <xf numFmtId="3" fontId="57" fillId="19" borderId="2" xfId="0" applyNumberFormat="1" applyFont="1" applyFill="1" applyBorder="1"/>
    <xf numFmtId="0" fontId="62" fillId="0" borderId="49" xfId="0" applyNumberFormat="1" applyFont="1" applyBorder="1" applyAlignment="1">
      <alignment horizontal="center"/>
    </xf>
    <xf numFmtId="0" fontId="62" fillId="0" borderId="49" xfId="0" applyNumberFormat="1" applyFont="1" applyBorder="1" applyAlignment="1">
      <alignment horizontal="left"/>
    </xf>
    <xf numFmtId="3" fontId="63" fillId="10" borderId="49" xfId="0" applyNumberFormat="1" applyFont="1" applyFill="1" applyBorder="1"/>
    <xf numFmtId="0" fontId="62" fillId="10" borderId="2" xfId="0" applyNumberFormat="1" applyFont="1" applyFill="1" applyBorder="1" applyAlignment="1">
      <alignment horizontal="left"/>
    </xf>
    <xf numFmtId="3" fontId="58" fillId="0" borderId="0" xfId="0" applyNumberFormat="1" applyFont="1" applyFill="1"/>
    <xf numFmtId="0" fontId="60" fillId="18" borderId="2" xfId="0" applyNumberFormat="1" applyFont="1" applyFill="1" applyBorder="1" applyAlignment="1">
      <alignment horizontal="left" wrapText="1"/>
    </xf>
    <xf numFmtId="0" fontId="62" fillId="0" borderId="2" xfId="0" applyNumberFormat="1" applyFont="1" applyBorder="1" applyAlignment="1">
      <alignment horizontal="left" wrapText="1"/>
    </xf>
    <xf numFmtId="0" fontId="62" fillId="18" borderId="2" xfId="0" applyNumberFormat="1" applyFont="1" applyFill="1" applyBorder="1" applyAlignment="1">
      <alignment horizontal="center"/>
    </xf>
    <xf numFmtId="4" fontId="64" fillId="20" borderId="2" xfId="0" applyNumberFormat="1" applyFont="1" applyFill="1" applyBorder="1" applyAlignment="1">
      <alignment horizontal="center"/>
    </xf>
    <xf numFmtId="3" fontId="61" fillId="21" borderId="2" xfId="0" applyNumberFormat="1" applyFont="1" applyFill="1" applyBorder="1"/>
    <xf numFmtId="3" fontId="61" fillId="19" borderId="2" xfId="0" applyNumberFormat="1" applyFont="1" applyFill="1" applyBorder="1"/>
    <xf numFmtId="3" fontId="58" fillId="0" borderId="0" xfId="0" applyNumberFormat="1" applyFont="1" applyAlignment="1">
      <alignment wrapText="1"/>
    </xf>
    <xf numFmtId="0" fontId="58" fillId="0" borderId="0" xfId="0" applyNumberFormat="1" applyFont="1"/>
    <xf numFmtId="0" fontId="58" fillId="0" borderId="0" xfId="0" applyNumberFormat="1" applyFont="1" applyAlignment="1">
      <alignment horizontal="center"/>
    </xf>
    <xf numFmtId="3" fontId="58" fillId="0" borderId="0" xfId="0" applyNumberFormat="1" applyFont="1" applyFill="1" applyBorder="1"/>
    <xf numFmtId="3" fontId="58" fillId="0" borderId="0" xfId="0" applyNumberFormat="1" applyFont="1" applyBorder="1" applyAlignment="1">
      <alignment wrapText="1"/>
    </xf>
    <xf numFmtId="0" fontId="58" fillId="0" borderId="0" xfId="0" applyNumberFormat="1" applyFont="1" applyBorder="1"/>
    <xf numFmtId="0" fontId="58" fillId="0" borderId="0" xfId="0" applyNumberFormat="1" applyFont="1" applyBorder="1" applyAlignment="1">
      <alignment horizontal="center"/>
    </xf>
    <xf numFmtId="3" fontId="61" fillId="0" borderId="0" xfId="0" applyNumberFormat="1" applyFont="1" applyBorder="1"/>
    <xf numFmtId="0" fontId="57" fillId="0" borderId="0" xfId="0" applyNumberFormat="1" applyFont="1" applyBorder="1" applyAlignment="1">
      <alignment horizontal="center"/>
    </xf>
    <xf numFmtId="3" fontId="57" fillId="0" borderId="0" xfId="0" applyNumberFormat="1" applyFont="1" applyBorder="1"/>
    <xf numFmtId="0" fontId="65" fillId="0" borderId="0" xfId="0" applyFont="1" applyAlignment="1"/>
    <xf numFmtId="3" fontId="57" fillId="0" borderId="0" xfId="0" applyNumberFormat="1" applyFont="1" applyFill="1" applyBorder="1"/>
    <xf numFmtId="0" fontId="57" fillId="0" borderId="0" xfId="0" applyNumberFormat="1" applyFont="1" applyBorder="1"/>
    <xf numFmtId="0" fontId="58" fillId="0" borderId="5" xfId="0" applyNumberFormat="1" applyFont="1" applyBorder="1" applyAlignment="1">
      <alignment horizontal="center"/>
    </xf>
    <xf numFmtId="3" fontId="57" fillId="0" borderId="0" xfId="0" applyNumberFormat="1" applyFont="1"/>
    <xf numFmtId="3" fontId="63" fillId="0" borderId="0" xfId="0" applyNumberFormat="1" applyFont="1" applyBorder="1"/>
    <xf numFmtId="0" fontId="60" fillId="0" borderId="0" xfId="0" applyNumberFormat="1" applyFont="1" applyBorder="1" applyAlignment="1">
      <alignment horizontal="center"/>
    </xf>
    <xf numFmtId="0" fontId="62" fillId="0" borderId="5" xfId="0" applyNumberFormat="1" applyFont="1" applyBorder="1" applyAlignment="1">
      <alignment horizontal="center"/>
    </xf>
    <xf numFmtId="3" fontId="58" fillId="4" borderId="0" xfId="0" applyNumberFormat="1" applyFont="1" applyFill="1" applyAlignment="1">
      <alignment vertical="center" wrapText="1"/>
    </xf>
    <xf numFmtId="3" fontId="58" fillId="0" borderId="0" xfId="0" applyNumberFormat="1" applyFont="1" applyAlignment="1">
      <alignment vertical="center"/>
    </xf>
    <xf numFmtId="3" fontId="57" fillId="0" borderId="0" xfId="0" applyNumberFormat="1" applyFont="1" applyBorder="1" applyAlignment="1"/>
    <xf numFmtId="4" fontId="61" fillId="22" borderId="2" xfId="0" applyNumberFormat="1" applyFont="1" applyFill="1" applyBorder="1" applyAlignment="1">
      <alignment horizontal="center"/>
    </xf>
    <xf numFmtId="3" fontId="57" fillId="0" borderId="2" xfId="0" applyNumberFormat="1" applyFont="1" applyBorder="1" applyAlignment="1">
      <alignment wrapText="1"/>
    </xf>
    <xf numFmtId="3" fontId="58" fillId="0" borderId="2" xfId="0" applyNumberFormat="1" applyFont="1" applyBorder="1"/>
    <xf numFmtId="4" fontId="61" fillId="0" borderId="2" xfId="0" applyNumberFormat="1" applyFont="1" applyBorder="1" applyAlignment="1">
      <alignment horizontal="center"/>
    </xf>
    <xf numFmtId="3" fontId="57" fillId="0" borderId="0" xfId="0" applyNumberFormat="1" applyFont="1" applyBorder="1" applyAlignment="1">
      <alignment wrapText="1"/>
    </xf>
    <xf numFmtId="3" fontId="57" fillId="0" borderId="2" xfId="0" applyNumberFormat="1" applyFont="1" applyBorder="1" applyAlignment="1"/>
    <xf numFmtId="3" fontId="58" fillId="0" borderId="0" xfId="0" applyNumberFormat="1" applyFont="1" applyBorder="1" applyAlignment="1">
      <alignment horizontal="center"/>
    </xf>
    <xf numFmtId="0" fontId="62" fillId="23" borderId="2" xfId="0" applyNumberFormat="1" applyFont="1" applyFill="1" applyBorder="1" applyAlignment="1">
      <alignment horizontal="center"/>
    </xf>
    <xf numFmtId="3" fontId="66" fillId="18" borderId="2" xfId="0" applyNumberFormat="1" applyFont="1" applyFill="1" applyBorder="1" applyAlignment="1">
      <alignment horizontal="center" wrapText="1"/>
    </xf>
    <xf numFmtId="3" fontId="66" fillId="7" borderId="2" xfId="0" applyNumberFormat="1" applyFont="1" applyFill="1" applyBorder="1" applyAlignment="1">
      <alignment horizontal="center" wrapText="1"/>
    </xf>
    <xf numFmtId="3" fontId="57" fillId="17" borderId="2" xfId="0" applyNumberFormat="1" applyFont="1" applyFill="1" applyBorder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1" fillId="0" borderId="0" xfId="0" applyFont="1"/>
    <xf numFmtId="3" fontId="67" fillId="0" borderId="0" xfId="0" applyNumberFormat="1" applyFont="1" applyAlignment="1">
      <alignment horizontal="right" wrapText="1"/>
    </xf>
    <xf numFmtId="3" fontId="61" fillId="0" borderId="0" xfId="0" applyNumberFormat="1" applyFont="1" applyFill="1" applyBorder="1" applyAlignment="1">
      <alignment horizontal="center"/>
    </xf>
    <xf numFmtId="0" fontId="68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left"/>
    </xf>
    <xf numFmtId="3" fontId="61" fillId="16" borderId="2" xfId="0" applyNumberFormat="1" applyFont="1" applyFill="1" applyBorder="1"/>
    <xf numFmtId="3" fontId="61" fillId="24" borderId="2" xfId="0" applyNumberFormat="1" applyFont="1" applyFill="1" applyBorder="1"/>
    <xf numFmtId="3" fontId="63" fillId="24" borderId="2" xfId="0" applyNumberFormat="1" applyFont="1" applyFill="1" applyBorder="1"/>
    <xf numFmtId="0" fontId="9" fillId="15" borderId="4" xfId="17" applyNumberFormat="1" applyFont="1" applyFill="1" applyBorder="1" applyAlignment="1" applyProtection="1">
      <alignment horizontal="left" wrapText="1"/>
    </xf>
    <xf numFmtId="0" fontId="9" fillId="15" borderId="3" xfId="17" applyNumberFormat="1" applyFont="1" applyFill="1" applyBorder="1" applyAlignment="1" applyProtection="1">
      <alignment horizontal="left" wrapText="1"/>
    </xf>
    <xf numFmtId="0" fontId="9" fillId="15" borderId="10" xfId="17" applyNumberFormat="1" applyFont="1" applyFill="1" applyBorder="1" applyAlignment="1" applyProtection="1">
      <alignment horizontal="left" wrapText="1"/>
    </xf>
    <xf numFmtId="0" fontId="14" fillId="0" borderId="0" xfId="17" applyNumberFormat="1" applyFont="1" applyFill="1" applyBorder="1" applyAlignment="1" applyProtection="1">
      <alignment horizontal="left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vertical="center" wrapText="1"/>
    </xf>
    <xf numFmtId="0" fontId="11" fillId="15" borderId="4" xfId="17" applyNumberFormat="1" applyFont="1" applyFill="1" applyBorder="1" applyAlignment="1" applyProtection="1">
      <alignment horizontal="left" wrapText="1"/>
    </xf>
    <xf numFmtId="0" fontId="10" fillId="15" borderId="3" xfId="17" applyNumberFormat="1" applyFont="1" applyFill="1" applyBorder="1" applyAlignment="1" applyProtection="1">
      <alignment wrapText="1"/>
    </xf>
    <xf numFmtId="0" fontId="12" fillId="15" borderId="3" xfId="17" applyNumberFormat="1" applyFont="1" applyFill="1" applyBorder="1" applyAlignment="1" applyProtection="1"/>
    <xf numFmtId="0" fontId="11" fillId="0" borderId="4" xfId="17" applyNumberFormat="1" applyFont="1" applyFill="1" applyBorder="1" applyAlignment="1" applyProtection="1">
      <alignment horizontal="left" wrapText="1"/>
    </xf>
    <xf numFmtId="0" fontId="10" fillId="0" borderId="3" xfId="17" applyNumberFormat="1" applyFont="1" applyFill="1" applyBorder="1" applyAlignment="1" applyProtection="1">
      <alignment wrapText="1"/>
    </xf>
    <xf numFmtId="0" fontId="12" fillId="0" borderId="3" xfId="17" applyNumberFormat="1" applyFont="1" applyFill="1" applyBorder="1" applyAlignment="1" applyProtection="1"/>
    <xf numFmtId="0" fontId="11" fillId="0" borderId="4" xfId="17" quotePrefix="1" applyFont="1" applyFill="1" applyBorder="1" applyAlignment="1">
      <alignment horizontal="left"/>
    </xf>
    <xf numFmtId="0" fontId="11" fillId="0" borderId="4" xfId="17" quotePrefix="1" applyNumberFormat="1" applyFont="1" applyFill="1" applyBorder="1" applyAlignment="1" applyProtection="1">
      <alignment horizontal="left" wrapText="1"/>
    </xf>
    <xf numFmtId="0" fontId="12" fillId="0" borderId="3" xfId="17" applyNumberFormat="1" applyFont="1" applyFill="1" applyBorder="1" applyAlignment="1" applyProtection="1">
      <alignment wrapText="1"/>
    </xf>
    <xf numFmtId="0" fontId="11" fillId="0" borderId="4" xfId="17" quotePrefix="1" applyFont="1" applyBorder="1" applyAlignment="1">
      <alignment horizontal="left"/>
    </xf>
    <xf numFmtId="0" fontId="11" fillId="15" borderId="4" xfId="17" quotePrefix="1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/>
    <xf numFmtId="0" fontId="9" fillId="16" borderId="4" xfId="17" applyNumberFormat="1" applyFont="1" applyFill="1" applyBorder="1" applyAlignment="1" applyProtection="1">
      <alignment horizontal="left" wrapText="1"/>
    </xf>
    <xf numFmtId="0" fontId="9" fillId="16" borderId="3" xfId="17" applyNumberFormat="1" applyFont="1" applyFill="1" applyBorder="1" applyAlignment="1" applyProtection="1">
      <alignment horizontal="left" wrapText="1"/>
    </xf>
    <xf numFmtId="0" fontId="9" fillId="16" borderId="10" xfId="17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wrapText="1"/>
    </xf>
    <xf numFmtId="0" fontId="18" fillId="0" borderId="0" xfId="17" applyNumberFormat="1" applyFill="1" applyBorder="1" applyAlignment="1" applyProtection="1">
      <alignment wrapText="1"/>
    </xf>
    <xf numFmtId="0" fontId="8" fillId="0" borderId="0" xfId="17" quotePrefix="1" applyNumberFormat="1" applyFont="1" applyFill="1" applyBorder="1" applyAlignment="1" applyProtection="1">
      <alignment horizontal="center" vertical="center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164" fontId="50" fillId="2" borderId="12" xfId="7" applyNumberFormat="1" applyFont="1" applyFill="1" applyBorder="1" applyAlignment="1" applyProtection="1">
      <alignment horizontal="center" vertical="center" wrapText="1"/>
    </xf>
    <xf numFmtId="0" fontId="53" fillId="2" borderId="13" xfId="5" applyFont="1" applyFill="1" applyBorder="1" applyAlignment="1">
      <alignment horizontal="center" vertical="center" wrapText="1"/>
    </xf>
    <xf numFmtId="4" fontId="50" fillId="4" borderId="12" xfId="0" applyNumberFormat="1" applyFont="1" applyFill="1" applyBorder="1" applyAlignment="1">
      <alignment vertical="center" wrapText="1"/>
    </xf>
    <xf numFmtId="0" fontId="54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49" fillId="0" borderId="44" xfId="7" applyNumberFormat="1" applyFont="1" applyFill="1" applyBorder="1" applyAlignment="1" applyProtection="1">
      <alignment horizontal="left" vertical="center" wrapText="1"/>
    </xf>
    <xf numFmtId="0" fontId="51" fillId="0" borderId="46" xfId="0" applyFont="1" applyBorder="1" applyAlignment="1">
      <alignment vertical="center" wrapText="1"/>
    </xf>
    <xf numFmtId="49" fontId="49" fillId="0" borderId="45" xfId="7" quotePrefix="1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39" fontId="49" fillId="0" borderId="45" xfId="7" applyFont="1" applyFill="1" applyBorder="1" applyAlignment="1" applyProtection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0" fontId="45" fillId="0" borderId="0" xfId="0" applyNumberFormat="1" applyFont="1" applyFill="1" applyBorder="1" applyAlignment="1" applyProtection="1">
      <alignment wrapText="1"/>
    </xf>
    <xf numFmtId="0" fontId="56" fillId="0" borderId="0" xfId="0" applyFont="1" applyAlignment="1">
      <alignment wrapText="1"/>
    </xf>
    <xf numFmtId="0" fontId="44" fillId="0" borderId="34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5" fillId="0" borderId="35" xfId="0" applyNumberFormat="1" applyFont="1" applyFill="1" applyBorder="1" applyAlignment="1" applyProtection="1">
      <alignment vertical="top" wrapText="1"/>
    </xf>
    <xf numFmtId="0" fontId="45" fillId="0" borderId="37" xfId="0" applyNumberFormat="1" applyFont="1" applyFill="1" applyBorder="1" applyAlignment="1" applyProtection="1">
      <alignment vertical="top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5" fillId="0" borderId="39" xfId="0" applyNumberFormat="1" applyFont="1" applyFill="1" applyBorder="1" applyAlignment="1" applyProtection="1">
      <alignment vertical="top" wrapText="1"/>
    </xf>
    <xf numFmtId="0" fontId="45" fillId="0" borderId="41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5" fillId="0" borderId="43" xfId="0" applyNumberFormat="1" applyFont="1" applyFill="1" applyBorder="1" applyAlignment="1" applyProtection="1">
      <alignment vertical="top" wrapText="1"/>
    </xf>
    <xf numFmtId="3" fontId="57" fillId="0" borderId="2" xfId="0" applyNumberFormat="1" applyFont="1" applyFill="1" applyBorder="1" applyAlignment="1">
      <alignment horizontal="center" vertical="center" wrapText="1"/>
    </xf>
    <xf numFmtId="0" fontId="64" fillId="0" borderId="47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57" fillId="0" borderId="3" xfId="0" applyNumberFormat="1" applyFont="1" applyBorder="1" applyAlignment="1">
      <alignment horizontal="center"/>
    </xf>
    <xf numFmtId="0" fontId="70" fillId="0" borderId="3" xfId="0" applyFont="1" applyBorder="1" applyAlignment="1"/>
    <xf numFmtId="3" fontId="61" fillId="6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57" fillId="6" borderId="4" xfId="0" applyNumberFormat="1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3" fontId="57" fillId="0" borderId="2" xfId="0" applyNumberFormat="1" applyFont="1" applyFill="1" applyBorder="1" applyAlignment="1">
      <alignment horizontal="center" vertical="center" textRotation="90" wrapText="1"/>
    </xf>
    <xf numFmtId="3" fontId="57" fillId="0" borderId="0" xfId="0" quotePrefix="1" applyNumberFormat="1" applyFont="1" applyFill="1" applyBorder="1" applyAlignment="1">
      <alignment horizontal="center" vertical="center" wrapText="1"/>
    </xf>
  </cellXfs>
  <cellStyles count="19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_Copy of Xl0000049" xfId="4" xr:uid="{00000000-0005-0000-0000-000004000000}"/>
    <cellStyle name="Normal 2_RASHODI ODV.KUOLTU" xfId="5" xr:uid="{00000000-0005-0000-0000-000005000000}"/>
    <cellStyle name="Normal 3" xfId="6" xr:uid="{00000000-0005-0000-0000-000006000000}"/>
    <cellStyle name="Normal 3 2" xfId="16" xr:uid="{00000000-0005-0000-0000-000007000000}"/>
    <cellStyle name="Normal 3 3" xfId="18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5" xr:uid="{00000000-0005-0000-0000-00000C000000}"/>
    <cellStyle name="Normal 8" xfId="17" xr:uid="{00000000-0005-0000-0000-00000D000000}"/>
    <cellStyle name="Normal_Podaci" xfId="10" xr:uid="{00000000-0005-0000-0000-00000E000000}"/>
    <cellStyle name="Normalno 2" xfId="11" xr:uid="{00000000-0005-0000-0000-00000F000000}"/>
    <cellStyle name="Normalno 2 2" xfId="12" xr:uid="{00000000-0005-0000-0000-000010000000}"/>
    <cellStyle name="Obično_GFI-POD ver. 1.0.5" xfId="13" xr:uid="{00000000-0005-0000-0000-000011000000}"/>
    <cellStyle name="Obično_List7" xfId="14" xr:uid="{00000000-0005-0000-0000-000012000000}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zoomScale="80" zoomScaleNormal="100" zoomScaleSheetLayoutView="80" workbookViewId="0">
      <selection activeCell="H9" sqref="H9"/>
    </sheetView>
  </sheetViews>
  <sheetFormatPr defaultColWidth="11.453125" defaultRowHeight="12.5"/>
  <cols>
    <col min="1" max="2" width="4.26953125" style="169" customWidth="1"/>
    <col min="3" max="3" width="5.54296875" style="169" customWidth="1"/>
    <col min="4" max="4" width="5.26953125" style="196" customWidth="1"/>
    <col min="5" max="5" width="44.7265625" style="169" customWidth="1"/>
    <col min="6" max="6" width="15.81640625" style="169" bestFit="1" customWidth="1"/>
    <col min="7" max="7" width="17.26953125" style="169" customWidth="1"/>
    <col min="8" max="8" width="16.7265625" style="169" customWidth="1"/>
    <col min="9" max="9" width="11.453125" style="169"/>
    <col min="10" max="10" width="16.26953125" style="169" bestFit="1" customWidth="1"/>
    <col min="11" max="11" width="21.7265625" style="169" bestFit="1" customWidth="1"/>
    <col min="12" max="16384" width="11.453125" style="169"/>
  </cols>
  <sheetData>
    <row r="2" spans="1:10" ht="14">
      <c r="A2" s="308"/>
      <c r="B2" s="308"/>
      <c r="C2" s="308"/>
      <c r="D2" s="308"/>
      <c r="E2" s="308"/>
      <c r="F2" s="308"/>
      <c r="G2" s="308"/>
      <c r="H2" s="308"/>
    </row>
    <row r="3" spans="1:10" ht="48" customHeight="1">
      <c r="A3" s="309" t="s">
        <v>476</v>
      </c>
      <c r="B3" s="309"/>
      <c r="C3" s="309"/>
      <c r="D3" s="309"/>
      <c r="E3" s="309"/>
      <c r="F3" s="309"/>
      <c r="G3" s="309"/>
      <c r="H3" s="309"/>
    </row>
    <row r="4" spans="1:10" s="170" customFormat="1" ht="26.25" customHeight="1">
      <c r="A4" s="309" t="s">
        <v>14</v>
      </c>
      <c r="B4" s="309"/>
      <c r="C4" s="309"/>
      <c r="D4" s="309"/>
      <c r="E4" s="309"/>
      <c r="F4" s="309"/>
      <c r="G4" s="310"/>
      <c r="H4" s="310"/>
    </row>
    <row r="5" spans="1:10" ht="15.75" customHeight="1">
      <c r="A5" s="171"/>
      <c r="B5" s="172"/>
      <c r="C5" s="172"/>
      <c r="D5" s="172"/>
      <c r="E5" s="172"/>
    </row>
    <row r="6" spans="1:10" ht="27.75" customHeight="1">
      <c r="A6" s="173"/>
      <c r="B6" s="174"/>
      <c r="C6" s="174"/>
      <c r="D6" s="175"/>
      <c r="E6" s="176"/>
      <c r="F6" s="177" t="s">
        <v>396</v>
      </c>
      <c r="G6" s="177" t="s">
        <v>397</v>
      </c>
      <c r="H6" s="178" t="s">
        <v>398</v>
      </c>
      <c r="I6" s="179"/>
    </row>
    <row r="7" spans="1:10" ht="27.75" customHeight="1">
      <c r="A7" s="311" t="s">
        <v>13</v>
      </c>
      <c r="B7" s="312"/>
      <c r="C7" s="312"/>
      <c r="D7" s="312"/>
      <c r="E7" s="313"/>
      <c r="F7" s="180">
        <f>+F8+F9</f>
        <v>11810500</v>
      </c>
      <c r="G7" s="180">
        <f>G8+G9</f>
        <v>11980000</v>
      </c>
      <c r="H7" s="180">
        <f>+H8+H9</f>
        <v>12100000</v>
      </c>
      <c r="I7" s="181"/>
    </row>
    <row r="8" spans="1:10" ht="22.5" customHeight="1">
      <c r="A8" s="314" t="s">
        <v>12</v>
      </c>
      <c r="B8" s="315"/>
      <c r="C8" s="315"/>
      <c r="D8" s="315"/>
      <c r="E8" s="316"/>
      <c r="F8" s="182">
        <v>11809000</v>
      </c>
      <c r="G8" s="182">
        <v>11978500</v>
      </c>
      <c r="H8" s="182">
        <v>12098500</v>
      </c>
    </row>
    <row r="9" spans="1:10" ht="22.5" customHeight="1">
      <c r="A9" s="317" t="s">
        <v>11</v>
      </c>
      <c r="B9" s="316"/>
      <c r="C9" s="316"/>
      <c r="D9" s="316"/>
      <c r="E9" s="316"/>
      <c r="F9" s="182">
        <v>1500</v>
      </c>
      <c r="G9" s="182">
        <v>1500</v>
      </c>
      <c r="H9" s="182">
        <v>1500</v>
      </c>
    </row>
    <row r="10" spans="1:10" ht="22.5" customHeight="1">
      <c r="A10" s="183" t="s">
        <v>10</v>
      </c>
      <c r="B10" s="184"/>
      <c r="C10" s="184"/>
      <c r="D10" s="184"/>
      <c r="E10" s="184"/>
      <c r="F10" s="180">
        <f>+F11+F12</f>
        <v>11810500</v>
      </c>
      <c r="G10" s="180">
        <f>+G11+G12</f>
        <v>11980000</v>
      </c>
      <c r="H10" s="180">
        <f>+H11+H12</f>
        <v>12100000</v>
      </c>
    </row>
    <row r="11" spans="1:10" ht="22.5" customHeight="1">
      <c r="A11" s="318" t="s">
        <v>9</v>
      </c>
      <c r="B11" s="315"/>
      <c r="C11" s="315"/>
      <c r="D11" s="315"/>
      <c r="E11" s="319"/>
      <c r="F11" s="182">
        <v>11809000</v>
      </c>
      <c r="G11" s="182">
        <v>11978500</v>
      </c>
      <c r="H11" s="185">
        <v>12098500</v>
      </c>
      <c r="I11" s="186"/>
      <c r="J11" s="186"/>
    </row>
    <row r="12" spans="1:10" ht="22.5" customHeight="1">
      <c r="A12" s="320" t="s">
        <v>8</v>
      </c>
      <c r="B12" s="316"/>
      <c r="C12" s="316"/>
      <c r="D12" s="316"/>
      <c r="E12" s="316"/>
      <c r="F12" s="187">
        <v>1500</v>
      </c>
      <c r="G12" s="187">
        <v>1500</v>
      </c>
      <c r="H12" s="185">
        <v>1500</v>
      </c>
      <c r="I12" s="186"/>
      <c r="J12" s="186"/>
    </row>
    <row r="13" spans="1:10" ht="22.5" customHeight="1">
      <c r="A13" s="321" t="s">
        <v>7</v>
      </c>
      <c r="B13" s="312"/>
      <c r="C13" s="312"/>
      <c r="D13" s="312"/>
      <c r="E13" s="312"/>
      <c r="F13" s="188">
        <f>+F7-F10</f>
        <v>0</v>
      </c>
      <c r="G13" s="188">
        <f>+G7-G10</f>
        <v>0</v>
      </c>
      <c r="H13" s="188">
        <f>+H7-H10</f>
        <v>0</v>
      </c>
      <c r="J13" s="186"/>
    </row>
    <row r="14" spans="1:10" ht="25.5" customHeight="1">
      <c r="A14" s="309"/>
      <c r="B14" s="322"/>
      <c r="C14" s="322"/>
      <c r="D14" s="322"/>
      <c r="E14" s="322"/>
      <c r="F14" s="323"/>
      <c r="G14" s="323"/>
      <c r="H14" s="323"/>
    </row>
    <row r="15" spans="1:10" ht="27.75" customHeight="1">
      <c r="A15" s="173"/>
      <c r="B15" s="174"/>
      <c r="C15" s="174"/>
      <c r="D15" s="175"/>
      <c r="E15" s="176"/>
      <c r="F15" s="177" t="s">
        <v>396</v>
      </c>
      <c r="G15" s="177" t="s">
        <v>397</v>
      </c>
      <c r="H15" s="178" t="s">
        <v>398</v>
      </c>
      <c r="J15" s="186"/>
    </row>
    <row r="16" spans="1:10" ht="30.75" customHeight="1">
      <c r="A16" s="324" t="s">
        <v>6</v>
      </c>
      <c r="B16" s="325"/>
      <c r="C16" s="325"/>
      <c r="D16" s="325"/>
      <c r="E16" s="326"/>
      <c r="F16" s="189"/>
      <c r="G16" s="189"/>
      <c r="H16" s="190"/>
      <c r="J16" s="186"/>
    </row>
    <row r="17" spans="1:11" ht="34.5" customHeight="1">
      <c r="A17" s="305" t="s">
        <v>5</v>
      </c>
      <c r="B17" s="306"/>
      <c r="C17" s="306"/>
      <c r="D17" s="306"/>
      <c r="E17" s="307"/>
      <c r="F17" s="191">
        <v>0</v>
      </c>
      <c r="G17" s="191"/>
      <c r="H17" s="188"/>
      <c r="J17" s="186"/>
    </row>
    <row r="18" spans="1:11" s="192" customFormat="1" ht="25.5" customHeight="1">
      <c r="A18" s="329"/>
      <c r="B18" s="322"/>
      <c r="C18" s="322"/>
      <c r="D18" s="322"/>
      <c r="E18" s="322"/>
      <c r="F18" s="323"/>
      <c r="G18" s="323"/>
      <c r="H18" s="323"/>
      <c r="J18" s="193"/>
    </row>
    <row r="19" spans="1:11" s="192" customFormat="1" ht="27.75" customHeight="1">
      <c r="A19" s="173"/>
      <c r="B19" s="174"/>
      <c r="C19" s="174"/>
      <c r="D19" s="175"/>
      <c r="E19" s="176"/>
      <c r="F19" s="177" t="s">
        <v>396</v>
      </c>
      <c r="G19" s="177" t="s">
        <v>397</v>
      </c>
      <c r="H19" s="178" t="s">
        <v>398</v>
      </c>
      <c r="J19" s="193"/>
      <c r="K19" s="193"/>
    </row>
    <row r="20" spans="1:11" s="192" customFormat="1" ht="22.5" customHeight="1">
      <c r="A20" s="314" t="s">
        <v>4</v>
      </c>
      <c r="B20" s="315"/>
      <c r="C20" s="315"/>
      <c r="D20" s="315"/>
      <c r="E20" s="315"/>
      <c r="F20" s="187">
        <v>0</v>
      </c>
      <c r="G20" s="187"/>
      <c r="H20" s="187"/>
      <c r="J20" s="193"/>
    </row>
    <row r="21" spans="1:11" s="192" customFormat="1" ht="33.75" customHeight="1">
      <c r="A21" s="314" t="s">
        <v>3</v>
      </c>
      <c r="B21" s="315"/>
      <c r="C21" s="315"/>
      <c r="D21" s="315"/>
      <c r="E21" s="315"/>
      <c r="F21" s="187">
        <v>0</v>
      </c>
      <c r="G21" s="187"/>
      <c r="H21" s="187"/>
    </row>
    <row r="22" spans="1:11" s="192" customFormat="1" ht="22.5" customHeight="1">
      <c r="A22" s="321" t="s">
        <v>2</v>
      </c>
      <c r="B22" s="312"/>
      <c r="C22" s="312"/>
      <c r="D22" s="312"/>
      <c r="E22" s="312"/>
      <c r="F22" s="180">
        <f>F20-F21</f>
        <v>0</v>
      </c>
      <c r="G22" s="180">
        <f>G20-G21</f>
        <v>0</v>
      </c>
      <c r="H22" s="180">
        <f>H20-H21</f>
        <v>0</v>
      </c>
      <c r="J22" s="194"/>
      <c r="K22" s="193"/>
    </row>
    <row r="23" spans="1:11" s="192" customFormat="1" ht="25.5" customHeight="1">
      <c r="A23" s="329"/>
      <c r="B23" s="322"/>
      <c r="C23" s="322"/>
      <c r="D23" s="322"/>
      <c r="E23" s="322"/>
      <c r="F23" s="323"/>
      <c r="G23" s="323"/>
      <c r="H23" s="323"/>
    </row>
    <row r="24" spans="1:11" s="192" customFormat="1" ht="22.5" customHeight="1">
      <c r="A24" s="318" t="s">
        <v>1</v>
      </c>
      <c r="B24" s="315"/>
      <c r="C24" s="315"/>
      <c r="D24" s="315"/>
      <c r="E24" s="315"/>
      <c r="F24" s="187">
        <f>IF((F13+F17+F22)&lt;&gt;0,"NESLAGANJE ZBROJA",(F13+F17+F22))</f>
        <v>0</v>
      </c>
      <c r="G24" s="187">
        <f>IF((G13+G17+G22)&lt;&gt;0,"NESLAGANJE ZBROJA",(G13+G17+G22))</f>
        <v>0</v>
      </c>
      <c r="H24" s="187">
        <f>IF((H13+H17+H22)&lt;&gt;0,"NESLAGANJE ZBROJA",(H13+H17+H22))</f>
        <v>0</v>
      </c>
    </row>
    <row r="25" spans="1:11" s="192" customFormat="1" ht="18" customHeight="1">
      <c r="A25" s="195"/>
      <c r="B25" s="172"/>
      <c r="C25" s="172"/>
      <c r="D25" s="172"/>
      <c r="E25" s="172"/>
    </row>
    <row r="26" spans="1:11" ht="42" customHeight="1">
      <c r="A26" s="327" t="s">
        <v>0</v>
      </c>
      <c r="B26" s="328"/>
      <c r="C26" s="328"/>
      <c r="D26" s="328"/>
      <c r="E26" s="328"/>
      <c r="F26" s="328"/>
      <c r="G26" s="328"/>
      <c r="H26" s="328"/>
    </row>
    <row r="27" spans="1:11" ht="13">
      <c r="E27" s="197"/>
    </row>
    <row r="31" spans="1:11">
      <c r="F31" s="186"/>
      <c r="G31" s="186"/>
      <c r="H31" s="186"/>
    </row>
    <row r="32" spans="1:11">
      <c r="F32" s="186"/>
      <c r="G32" s="186"/>
      <c r="H32" s="186"/>
    </row>
    <row r="33" spans="5:8" ht="13">
      <c r="E33" s="198"/>
      <c r="F33" s="199"/>
      <c r="G33" s="199"/>
      <c r="H33" s="199"/>
    </row>
    <row r="34" spans="5:8">
      <c r="E34" s="198"/>
      <c r="F34" s="186"/>
      <c r="G34" s="186"/>
      <c r="H34" s="186"/>
    </row>
    <row r="35" spans="5:8">
      <c r="E35" s="198"/>
      <c r="F35" s="186"/>
      <c r="G35" s="186"/>
      <c r="H35" s="186"/>
    </row>
    <row r="36" spans="5:8">
      <c r="E36" s="198"/>
      <c r="F36" s="186"/>
      <c r="G36" s="186"/>
      <c r="H36" s="186"/>
    </row>
    <row r="37" spans="5:8">
      <c r="E37" s="198"/>
      <c r="F37" s="186"/>
      <c r="G37" s="186"/>
      <c r="H37" s="186"/>
    </row>
    <row r="38" spans="5:8">
      <c r="E38" s="198"/>
    </row>
    <row r="43" spans="5:8">
      <c r="F43" s="186"/>
    </row>
    <row r="44" spans="5:8">
      <c r="F44" s="186"/>
    </row>
    <row r="45" spans="5:8">
      <c r="F45" s="186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5"/>
  <sheetViews>
    <sheetView view="pageBreakPreview" topLeftCell="A127" zoomScaleNormal="100" zoomScaleSheetLayoutView="100" workbookViewId="0">
      <selection activeCell="G88" sqref="G88"/>
    </sheetView>
  </sheetViews>
  <sheetFormatPr defaultColWidth="9.1796875" defaultRowHeight="13"/>
  <cols>
    <col min="1" max="1" width="3.1796875" style="1" customWidth="1"/>
    <col min="2" max="2" width="8.1796875" style="5" customWidth="1"/>
    <col min="3" max="3" width="54.26953125" style="5" customWidth="1"/>
    <col min="4" max="4" width="8.81640625" style="5" customWidth="1"/>
    <col min="5" max="6" width="17.26953125" style="5" customWidth="1"/>
    <col min="7" max="7" width="17.54296875" style="5" customWidth="1"/>
    <col min="8" max="8" width="11.7265625" style="5" bestFit="1" customWidth="1"/>
    <col min="9" max="9" width="9.1796875" style="5"/>
    <col min="10" max="10" width="12.7265625" style="5" bestFit="1" customWidth="1"/>
    <col min="11" max="16384" width="9.1796875" style="5"/>
  </cols>
  <sheetData>
    <row r="1" spans="1:7">
      <c r="B1" s="2"/>
      <c r="C1" s="3"/>
      <c r="D1" s="3"/>
      <c r="E1" s="4"/>
      <c r="F1" s="4"/>
      <c r="G1" s="4" t="s">
        <v>15</v>
      </c>
    </row>
    <row r="2" spans="1:7">
      <c r="B2" s="6" t="s">
        <v>431</v>
      </c>
      <c r="C2" s="3"/>
      <c r="D2" s="3"/>
      <c r="E2" s="7"/>
      <c r="F2" s="7"/>
      <c r="G2" s="7"/>
    </row>
    <row r="3" spans="1:7">
      <c r="B3" s="3"/>
      <c r="C3" s="3"/>
      <c r="D3" s="3"/>
      <c r="E3" s="7"/>
      <c r="F3" s="7"/>
      <c r="G3" s="7"/>
    </row>
    <row r="4" spans="1:7" ht="15.5">
      <c r="B4" s="332" t="s">
        <v>399</v>
      </c>
      <c r="C4" s="332"/>
      <c r="D4" s="332"/>
      <c r="E4" s="332"/>
      <c r="F4" s="332"/>
      <c r="G4" s="333"/>
    </row>
    <row r="5" spans="1:7" ht="15.5">
      <c r="B5" s="332"/>
      <c r="C5" s="332"/>
      <c r="D5" s="332"/>
      <c r="E5" s="332"/>
      <c r="F5" s="332"/>
      <c r="G5" s="333"/>
    </row>
    <row r="6" spans="1:7" ht="20.5" customHeight="1">
      <c r="B6" s="334" t="s">
        <v>16</v>
      </c>
      <c r="C6" s="335"/>
      <c r="D6" s="335"/>
      <c r="E6" s="335"/>
      <c r="F6" s="335"/>
      <c r="G6" s="335"/>
    </row>
    <row r="7" spans="1:7" ht="39">
      <c r="B7" s="8" t="s">
        <v>17</v>
      </c>
      <c r="C7" s="8" t="s">
        <v>18</v>
      </c>
      <c r="D7" s="168" t="s">
        <v>395</v>
      </c>
      <c r="E7" s="8" t="s">
        <v>19</v>
      </c>
      <c r="F7" s="8" t="s">
        <v>20</v>
      </c>
      <c r="G7" s="8" t="s">
        <v>400</v>
      </c>
    </row>
    <row r="8" spans="1:7" ht="24" customHeight="1">
      <c r="B8" s="166">
        <v>6</v>
      </c>
      <c r="C8" s="9" t="s">
        <v>21</v>
      </c>
      <c r="D8" s="9"/>
      <c r="E8" s="10">
        <f>E9+E33+E62+E72+E82+E79</f>
        <v>1029000</v>
      </c>
      <c r="F8" s="10">
        <f>F9+F33+F62+F72+F82+F79</f>
        <v>1044000</v>
      </c>
      <c r="G8" s="10">
        <f>G9+G33+G62+G72+G82+G79</f>
        <v>1059500</v>
      </c>
    </row>
    <row r="9" spans="1:7" ht="24" customHeight="1">
      <c r="A9" s="11" t="s">
        <v>22</v>
      </c>
      <c r="B9" s="166">
        <v>63</v>
      </c>
      <c r="C9" s="9" t="s">
        <v>23</v>
      </c>
      <c r="D9" s="9"/>
      <c r="E9" s="10">
        <f>E10+E13+E18+E21+E24+E27+E30</f>
        <v>0</v>
      </c>
      <c r="F9" s="10">
        <f>F10+F13+F18+F21+F24+F27+F30</f>
        <v>0</v>
      </c>
      <c r="G9" s="10">
        <f>G10+G13+G18+G21+G24+G27+G30</f>
        <v>0</v>
      </c>
    </row>
    <row r="10" spans="1:7" ht="24" customHeight="1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>
      <c r="B16" s="12">
        <v>6323</v>
      </c>
      <c r="C16" s="13" t="s">
        <v>30</v>
      </c>
      <c r="D16" s="13" t="s">
        <v>401</v>
      </c>
      <c r="E16" s="14"/>
      <c r="F16" s="14"/>
      <c r="G16" s="14"/>
    </row>
    <row r="17" spans="2:7" ht="24" customHeight="1">
      <c r="B17" s="12">
        <v>6324</v>
      </c>
      <c r="C17" s="13" t="s">
        <v>31</v>
      </c>
      <c r="D17" s="13" t="s">
        <v>401</v>
      </c>
      <c r="E17" s="14"/>
      <c r="F17" s="14"/>
      <c r="G17" s="14"/>
    </row>
    <row r="18" spans="2:7" ht="24" customHeight="1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>
      <c r="B19" s="12">
        <v>6331</v>
      </c>
      <c r="C19" s="13" t="s">
        <v>33</v>
      </c>
      <c r="D19" s="13" t="s">
        <v>402</v>
      </c>
      <c r="E19" s="14"/>
      <c r="F19" s="14"/>
      <c r="G19" s="14"/>
    </row>
    <row r="20" spans="2:7" ht="24" customHeight="1">
      <c r="B20" s="12">
        <v>6332</v>
      </c>
      <c r="C20" s="13" t="s">
        <v>34</v>
      </c>
      <c r="D20" s="13" t="s">
        <v>402</v>
      </c>
      <c r="E20" s="14"/>
      <c r="F20" s="14"/>
      <c r="G20" s="14"/>
    </row>
    <row r="21" spans="2:7" ht="24" customHeight="1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>
      <c r="B22" s="12">
        <v>6341</v>
      </c>
      <c r="C22" s="13" t="s">
        <v>36</v>
      </c>
      <c r="D22" s="13" t="s">
        <v>402</v>
      </c>
      <c r="E22" s="14"/>
      <c r="F22" s="14"/>
      <c r="G22" s="14"/>
    </row>
    <row r="23" spans="2:7" ht="24" customHeight="1">
      <c r="B23" s="12">
        <v>6342</v>
      </c>
      <c r="C23" s="13" t="s">
        <v>37</v>
      </c>
      <c r="D23" s="13" t="s">
        <v>402</v>
      </c>
      <c r="E23" s="14"/>
      <c r="F23" s="14"/>
      <c r="G23" s="14"/>
    </row>
    <row r="24" spans="2:7" ht="24" customHeight="1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>
      <c r="B25" s="12">
        <v>6351</v>
      </c>
      <c r="C25" s="13" t="s">
        <v>39</v>
      </c>
      <c r="D25" s="13" t="s">
        <v>402</v>
      </c>
      <c r="E25" s="14"/>
      <c r="F25" s="14"/>
      <c r="G25" s="14"/>
    </row>
    <row r="26" spans="2:7" ht="24" customHeight="1">
      <c r="B26" s="12">
        <v>6352</v>
      </c>
      <c r="C26" s="13" t="s">
        <v>40</v>
      </c>
      <c r="D26" s="13" t="s">
        <v>402</v>
      </c>
      <c r="E26" s="14"/>
      <c r="F26" s="14"/>
      <c r="G26" s="14"/>
    </row>
    <row r="27" spans="2:7" ht="24" customHeight="1">
      <c r="B27" s="166" t="s">
        <v>41</v>
      </c>
      <c r="C27" s="15" t="s">
        <v>42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>
      <c r="B28" s="12" t="s">
        <v>43</v>
      </c>
      <c r="C28" s="13" t="s">
        <v>44</v>
      </c>
      <c r="D28" s="13" t="s">
        <v>402</v>
      </c>
      <c r="E28" s="14"/>
      <c r="F28" s="14"/>
      <c r="G28" s="14"/>
    </row>
    <row r="29" spans="2:7" ht="24" customHeight="1">
      <c r="B29" s="12" t="s">
        <v>45</v>
      </c>
      <c r="C29" s="13" t="s">
        <v>46</v>
      </c>
      <c r="D29" s="13" t="s">
        <v>402</v>
      </c>
      <c r="E29" s="14"/>
      <c r="F29" s="14"/>
      <c r="G29" s="14"/>
    </row>
    <row r="30" spans="2:7" ht="24" customHeight="1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>
      <c r="B31" s="12" t="s">
        <v>49</v>
      </c>
      <c r="C31" s="13" t="s">
        <v>50</v>
      </c>
      <c r="D31" s="13" t="s">
        <v>403</v>
      </c>
      <c r="E31" s="14"/>
      <c r="F31" s="14"/>
      <c r="G31" s="14"/>
    </row>
    <row r="32" spans="2:7" ht="24" customHeight="1">
      <c r="B32" s="12" t="s">
        <v>51</v>
      </c>
      <c r="C32" s="13" t="s">
        <v>52</v>
      </c>
      <c r="D32" s="13" t="s">
        <v>403</v>
      </c>
      <c r="E32" s="14"/>
      <c r="F32" s="14"/>
      <c r="G32" s="14"/>
    </row>
    <row r="33" spans="1:7" ht="24" customHeight="1">
      <c r="A33" s="11" t="s">
        <v>53</v>
      </c>
      <c r="B33" s="166">
        <v>64</v>
      </c>
      <c r="C33" s="9" t="s">
        <v>54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>
      <c r="B36" s="12">
        <v>6413</v>
      </c>
      <c r="C36" s="13" t="s">
        <v>57</v>
      </c>
      <c r="D36" s="13" t="s">
        <v>244</v>
      </c>
      <c r="E36" s="14"/>
      <c r="F36" s="14"/>
      <c r="G36" s="14"/>
    </row>
    <row r="37" spans="1:7" ht="24" customHeight="1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>
      <c r="A62" s="11" t="s">
        <v>91</v>
      </c>
      <c r="B62" s="166">
        <v>65</v>
      </c>
      <c r="C62" s="9" t="s">
        <v>92</v>
      </c>
      <c r="D62" s="9"/>
      <c r="E62" s="10">
        <f>E63+E68</f>
        <v>994000</v>
      </c>
      <c r="F62" s="10">
        <f>F63+F68</f>
        <v>1008500</v>
      </c>
      <c r="G62" s="10">
        <f>G63+G68</f>
        <v>1023500</v>
      </c>
    </row>
    <row r="63" spans="1:7" ht="24" customHeight="1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>
      <c r="B68" s="12">
        <v>652</v>
      </c>
      <c r="C68" s="13" t="s">
        <v>98</v>
      </c>
      <c r="D68" s="13"/>
      <c r="E68" s="10">
        <f>SUM(E69:E71)</f>
        <v>994000</v>
      </c>
      <c r="F68" s="10">
        <f>SUM(F69:F71)</f>
        <v>1008500</v>
      </c>
      <c r="G68" s="10">
        <f>SUM(G69:G71)</f>
        <v>1023500</v>
      </c>
    </row>
    <row r="69" spans="1:7" ht="24" customHeight="1">
      <c r="B69" s="12">
        <v>6526</v>
      </c>
      <c r="C69" s="13" t="s">
        <v>99</v>
      </c>
      <c r="D69" s="13" t="s">
        <v>244</v>
      </c>
      <c r="E69" s="14">
        <v>994000</v>
      </c>
      <c r="F69" s="14">
        <v>1008500</v>
      </c>
      <c r="G69" s="14">
        <v>1023500</v>
      </c>
    </row>
    <row r="70" spans="1:7" ht="24" customHeight="1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>
      <c r="A72" s="11" t="s">
        <v>104</v>
      </c>
      <c r="B72" s="166">
        <v>66</v>
      </c>
      <c r="C72" s="18" t="s">
        <v>105</v>
      </c>
      <c r="D72" s="18"/>
      <c r="E72" s="10">
        <f>E73+E76</f>
        <v>35000</v>
      </c>
      <c r="F72" s="10">
        <f>F73+F76</f>
        <v>35500</v>
      </c>
      <c r="G72" s="10">
        <f>G73+G76</f>
        <v>36000</v>
      </c>
    </row>
    <row r="73" spans="1:7" ht="24" customHeight="1">
      <c r="B73" s="12">
        <v>661</v>
      </c>
      <c r="C73" s="13" t="s">
        <v>106</v>
      </c>
      <c r="D73" s="13"/>
      <c r="E73" s="10">
        <f>SUM(E74:E75)</f>
        <v>35000</v>
      </c>
      <c r="F73" s="10">
        <f>SUM(F74:F75)</f>
        <v>35500</v>
      </c>
      <c r="G73" s="10">
        <f>SUM(G74:G75)</f>
        <v>36000</v>
      </c>
    </row>
    <row r="74" spans="1:7" ht="24" customHeight="1">
      <c r="B74" s="12">
        <v>6614</v>
      </c>
      <c r="C74" s="13" t="s">
        <v>107</v>
      </c>
      <c r="D74" s="13" t="s">
        <v>206</v>
      </c>
      <c r="E74" s="14"/>
      <c r="F74" s="14"/>
      <c r="G74" s="14"/>
    </row>
    <row r="75" spans="1:7" ht="24" customHeight="1">
      <c r="B75" s="12">
        <v>6615</v>
      </c>
      <c r="C75" s="13" t="s">
        <v>108</v>
      </c>
      <c r="D75" s="13" t="s">
        <v>206</v>
      </c>
      <c r="E75" s="14">
        <v>35000</v>
      </c>
      <c r="F75" s="14">
        <v>35500</v>
      </c>
      <c r="G75" s="14">
        <v>36000</v>
      </c>
    </row>
    <row r="76" spans="1:7" ht="24" customHeight="1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>
      <c r="B77" s="12">
        <v>6631</v>
      </c>
      <c r="C77" s="13" t="s">
        <v>110</v>
      </c>
      <c r="D77" s="13" t="s">
        <v>404</v>
      </c>
      <c r="E77" s="14"/>
      <c r="F77" s="14"/>
      <c r="G77" s="14"/>
    </row>
    <row r="78" spans="1:7" ht="24" customHeight="1">
      <c r="B78" s="12">
        <v>6632</v>
      </c>
      <c r="C78" s="17" t="s">
        <v>111</v>
      </c>
      <c r="D78" s="17" t="s">
        <v>404</v>
      </c>
      <c r="E78" s="14"/>
      <c r="F78" s="14"/>
      <c r="G78" s="14"/>
    </row>
    <row r="79" spans="1:7" ht="24" customHeight="1">
      <c r="A79" s="11"/>
      <c r="B79" s="166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>
      <c r="A82" s="11" t="s">
        <v>118</v>
      </c>
      <c r="B82" s="166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>
      <c r="B85" s="166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>
      <c r="A86" s="11" t="s">
        <v>123</v>
      </c>
      <c r="B86" s="166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>
      <c r="A110" s="11" t="s">
        <v>148</v>
      </c>
      <c r="B110" s="166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>
      <c r="B113" s="166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>
      <c r="A114" s="11" t="s">
        <v>152</v>
      </c>
      <c r="B114" s="166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>
      <c r="B115" s="12" t="s">
        <v>155</v>
      </c>
      <c r="C115" s="200" t="s">
        <v>156</v>
      </c>
      <c r="D115" s="200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>
      <c r="B116" s="12" t="s">
        <v>157</v>
      </c>
      <c r="C116" s="200" t="s">
        <v>158</v>
      </c>
      <c r="D116" s="200">
        <v>11</v>
      </c>
      <c r="E116" s="14"/>
      <c r="F116" s="14"/>
      <c r="G116" s="14"/>
      <c r="H116" s="19"/>
    </row>
    <row r="117" spans="1:8" ht="24" customHeight="1">
      <c r="B117" s="201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>
      <c r="B118" s="201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>
      <c r="B120" s="202">
        <v>8181</v>
      </c>
      <c r="C120" s="202" t="str">
        <f>'[1]svi uredi'!B238</f>
        <v>Primici od povrata depozita od kreditnih i ostalih institucija- tuzemni</v>
      </c>
      <c r="D120" s="202"/>
      <c r="E120" s="14"/>
      <c r="F120" s="14"/>
      <c r="G120" s="14"/>
      <c r="H120" s="19"/>
    </row>
    <row r="121" spans="1:8" ht="24" customHeight="1">
      <c r="A121" s="11" t="s">
        <v>162</v>
      </c>
      <c r="B121" s="203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>
      <c r="B122" s="202">
        <v>833</v>
      </c>
      <c r="C122" s="202" t="s">
        <v>164</v>
      </c>
      <c r="D122" s="202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>
      <c r="B123" s="202">
        <v>8331</v>
      </c>
      <c r="C123" s="202" t="s">
        <v>165</v>
      </c>
      <c r="D123" s="202">
        <v>11</v>
      </c>
      <c r="E123" s="14"/>
      <c r="F123" s="14"/>
      <c r="G123" s="14"/>
      <c r="H123" s="19"/>
    </row>
    <row r="124" spans="1:8" ht="24" customHeight="1">
      <c r="A124" s="11" t="s">
        <v>166</v>
      </c>
      <c r="B124" s="166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>
      <c r="B133" s="330" t="s">
        <v>180</v>
      </c>
      <c r="C133" s="331"/>
      <c r="D133" s="167"/>
      <c r="E133" s="10">
        <f>E113+E85+E8</f>
        <v>1029000</v>
      </c>
      <c r="F133" s="10">
        <f>F113+F85+F8</f>
        <v>1044000</v>
      </c>
      <c r="G133" s="10">
        <f>G113+G85+G8</f>
        <v>1059500</v>
      </c>
      <c r="J133" s="19"/>
    </row>
    <row r="134" spans="1:10" ht="24" customHeight="1">
      <c r="A134" s="11" t="s">
        <v>181</v>
      </c>
      <c r="B134" s="330" t="s">
        <v>182</v>
      </c>
      <c r="C134" s="331"/>
      <c r="D134" s="167"/>
      <c r="E134" s="24"/>
      <c r="F134" s="24"/>
      <c r="G134" s="24"/>
      <c r="J134" s="19"/>
    </row>
    <row r="135" spans="1:10" ht="24" customHeight="1">
      <c r="B135" s="334" t="s">
        <v>183</v>
      </c>
      <c r="C135" s="335"/>
      <c r="D135" s="335"/>
      <c r="E135" s="335"/>
      <c r="F135" s="335"/>
      <c r="G135" s="335"/>
    </row>
    <row r="136" spans="1:10" ht="24" customHeight="1">
      <c r="B136" s="12" t="s">
        <v>112</v>
      </c>
      <c r="C136" s="15" t="s">
        <v>113</v>
      </c>
      <c r="D136" s="15"/>
      <c r="E136" s="10">
        <f>SUM(E137)</f>
        <v>2522000</v>
      </c>
      <c r="F136" s="10">
        <f t="shared" ref="F136:G136" si="3">SUM(F137)</f>
        <v>2559000</v>
      </c>
      <c r="G136" s="10">
        <f t="shared" si="3"/>
        <v>2595500</v>
      </c>
    </row>
    <row r="137" spans="1:10" ht="24" customHeight="1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2522000</v>
      </c>
      <c r="F137" s="10">
        <f t="shared" ref="F137:G137" si="4">SUM(F138:F140)</f>
        <v>2559000</v>
      </c>
      <c r="G137" s="10">
        <f t="shared" si="4"/>
        <v>2595500</v>
      </c>
    </row>
    <row r="138" spans="1:10" ht="24" customHeight="1">
      <c r="B138" s="12" t="s">
        <v>187</v>
      </c>
      <c r="C138" s="17" t="s">
        <v>188</v>
      </c>
      <c r="D138" s="17" t="s">
        <v>244</v>
      </c>
      <c r="E138" s="14">
        <v>2522000</v>
      </c>
      <c r="F138" s="14">
        <v>2559000</v>
      </c>
      <c r="G138" s="14">
        <v>2595500</v>
      </c>
    </row>
    <row r="139" spans="1:10" ht="24" customHeight="1">
      <c r="B139" s="12" t="s">
        <v>189</v>
      </c>
      <c r="C139" s="17" t="s">
        <v>190</v>
      </c>
      <c r="D139" s="17" t="s">
        <v>244</v>
      </c>
      <c r="E139" s="14"/>
      <c r="F139" s="14"/>
      <c r="G139" s="14"/>
    </row>
    <row r="140" spans="1:10" ht="24" customHeight="1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>
      <c r="B141" s="330" t="s">
        <v>193</v>
      </c>
      <c r="C141" s="331"/>
      <c r="D141" s="167"/>
      <c r="E141" s="10">
        <f>E136</f>
        <v>2522000</v>
      </c>
      <c r="F141" s="10">
        <f t="shared" ref="F141:G141" si="5">F136</f>
        <v>2559000</v>
      </c>
      <c r="G141" s="10">
        <f t="shared" si="5"/>
        <v>2595500</v>
      </c>
      <c r="J141" s="19"/>
    </row>
    <row r="142" spans="1:10" ht="24" customHeight="1">
      <c r="B142" s="330" t="s">
        <v>194</v>
      </c>
      <c r="C142" s="331"/>
      <c r="D142" s="167"/>
      <c r="E142" s="10">
        <f>E133+E141</f>
        <v>3551000</v>
      </c>
      <c r="F142" s="10">
        <f t="shared" ref="F142:G142" si="6">F133+F141</f>
        <v>3603000</v>
      </c>
      <c r="G142" s="10">
        <f t="shared" si="6"/>
        <v>3655000</v>
      </c>
      <c r="J142" s="19"/>
    </row>
    <row r="143" spans="1:10">
      <c r="B143" s="25"/>
      <c r="C143" s="26"/>
      <c r="D143" s="26"/>
      <c r="E143" s="26"/>
      <c r="F143" s="26"/>
      <c r="G143" s="27"/>
    </row>
    <row r="144" spans="1:10">
      <c r="B144" s="26"/>
      <c r="C144" s="26"/>
      <c r="D144" s="26"/>
      <c r="E144" s="26"/>
      <c r="F144" s="26"/>
      <c r="G144" s="26"/>
    </row>
    <row r="145" spans="2:7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 xr:uid="{00000000-0002-0000-0100-000000000000}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2524"/>
  <sheetViews>
    <sheetView view="pageBreakPreview" topLeftCell="A132" zoomScale="82" zoomScaleNormal="82" zoomScaleSheetLayoutView="82" workbookViewId="0">
      <selection activeCell="Q67" sqref="Q67"/>
    </sheetView>
  </sheetViews>
  <sheetFormatPr defaultColWidth="9.1796875" defaultRowHeight="15.5"/>
  <cols>
    <col min="1" max="1" width="4" style="28" customWidth="1"/>
    <col min="2" max="2" width="6" style="29" customWidth="1"/>
    <col min="3" max="3" width="59.7265625" style="29" customWidth="1"/>
    <col min="4" max="5" width="16.7265625" style="29" customWidth="1"/>
    <col min="6" max="6" width="17.453125" style="29" customWidth="1"/>
    <col min="7" max="8" width="14.7265625" style="29" customWidth="1"/>
    <col min="9" max="9" width="16.1796875" style="29" customWidth="1"/>
    <col min="10" max="11" width="18" style="29" customWidth="1"/>
    <col min="12" max="13" width="15.7265625" style="29" customWidth="1"/>
    <col min="14" max="14" width="17.26953125" style="29" customWidth="1"/>
    <col min="15" max="15" width="17.54296875" style="30" customWidth="1"/>
    <col min="16" max="17" width="16.7265625" style="29" customWidth="1"/>
    <col min="18" max="80" width="9.1796875" style="47"/>
    <col min="81" max="16384" width="9.1796875" style="30"/>
  </cols>
  <sheetData>
    <row r="1" spans="1:80" ht="24.7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345" t="s">
        <v>382</v>
      </c>
      <c r="N1" s="345"/>
      <c r="O1" s="119"/>
      <c r="P1" s="118"/>
      <c r="Q1" s="118"/>
    </row>
    <row r="2" spans="1:80" s="31" customFormat="1" ht="21" customHeight="1">
      <c r="A2" s="346" t="s">
        <v>416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>
      <c r="A4" s="123" t="s">
        <v>427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>
      <c r="A5" s="127" t="s">
        <v>428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>
      <c r="A6" s="127" t="s">
        <v>429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" thickBo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>
      <c r="A10" s="347" t="s">
        <v>195</v>
      </c>
      <c r="B10" s="349" t="s">
        <v>196</v>
      </c>
      <c r="C10" s="351" t="s">
        <v>197</v>
      </c>
      <c r="D10" s="336" t="s">
        <v>199</v>
      </c>
      <c r="E10" s="336" t="s">
        <v>405</v>
      </c>
      <c r="F10" s="336" t="s">
        <v>406</v>
      </c>
      <c r="G10" s="338" t="s">
        <v>407</v>
      </c>
      <c r="H10" s="338" t="s">
        <v>408</v>
      </c>
      <c r="I10" s="338" t="s">
        <v>409</v>
      </c>
      <c r="J10" s="338" t="s">
        <v>410</v>
      </c>
      <c r="K10" s="338" t="s">
        <v>411</v>
      </c>
      <c r="L10" s="338" t="s">
        <v>412</v>
      </c>
      <c r="M10" s="338" t="s">
        <v>413</v>
      </c>
      <c r="N10" s="338" t="s">
        <v>414</v>
      </c>
      <c r="O10" s="338" t="s">
        <v>198</v>
      </c>
      <c r="P10" s="336" t="s">
        <v>200</v>
      </c>
      <c r="Q10" s="336" t="s">
        <v>415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>
      <c r="A11" s="348"/>
      <c r="B11" s="350"/>
      <c r="C11" s="352"/>
      <c r="D11" s="337"/>
      <c r="E11" s="337"/>
      <c r="F11" s="337"/>
      <c r="G11" s="339"/>
      <c r="H11" s="339"/>
      <c r="I11" s="339"/>
      <c r="J11" s="339"/>
      <c r="K11" s="339"/>
      <c r="L11" s="339"/>
      <c r="M11" s="339"/>
      <c r="N11" s="339"/>
      <c r="O11" s="339"/>
      <c r="P11" s="337"/>
      <c r="Q11" s="33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>
      <c r="A14" s="144" t="s">
        <v>339</v>
      </c>
      <c r="B14" s="145"/>
      <c r="C14" s="146"/>
      <c r="D14" s="147">
        <f>D15</f>
        <v>3551000</v>
      </c>
      <c r="E14" s="147">
        <f>E15</f>
        <v>2522000</v>
      </c>
      <c r="F14" s="147">
        <f>F15</f>
        <v>1029000</v>
      </c>
      <c r="G14" s="147">
        <f t="shared" ref="G14:Q14" si="0">G15</f>
        <v>0</v>
      </c>
      <c r="H14" s="147">
        <f t="shared" si="0"/>
        <v>0</v>
      </c>
      <c r="I14" s="147">
        <f t="shared" si="0"/>
        <v>994000</v>
      </c>
      <c r="J14" s="147">
        <f t="shared" si="0"/>
        <v>35000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3603000</v>
      </c>
      <c r="Q14" s="148">
        <f t="shared" si="0"/>
        <v>3655000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>
      <c r="A15" s="149" t="s">
        <v>340</v>
      </c>
      <c r="B15" s="150"/>
      <c r="C15" s="151"/>
      <c r="D15" s="152">
        <f t="shared" ref="D15:Q15" si="1">D16+D59</f>
        <v>3551000</v>
      </c>
      <c r="E15" s="152">
        <f t="shared" si="1"/>
        <v>2522000</v>
      </c>
      <c r="F15" s="152">
        <f t="shared" si="1"/>
        <v>1029000</v>
      </c>
      <c r="G15" s="152">
        <f t="shared" si="1"/>
        <v>0</v>
      </c>
      <c r="H15" s="152">
        <f t="shared" si="1"/>
        <v>0</v>
      </c>
      <c r="I15" s="152">
        <f t="shared" si="1"/>
        <v>994000</v>
      </c>
      <c r="J15" s="152">
        <f t="shared" si="1"/>
        <v>35000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3603000</v>
      </c>
      <c r="Q15" s="153">
        <f t="shared" si="1"/>
        <v>3655000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>
      <c r="A16" s="340" t="s">
        <v>341</v>
      </c>
      <c r="B16" s="341"/>
      <c r="C16" s="341"/>
      <c r="D16" s="208">
        <f t="shared" ref="D16:Q16" si="2">D17+D51</f>
        <v>1141000</v>
      </c>
      <c r="E16" s="208">
        <f t="shared" si="2"/>
        <v>1012000</v>
      </c>
      <c r="F16" s="208">
        <f t="shared" si="2"/>
        <v>129000</v>
      </c>
      <c r="G16" s="208">
        <f t="shared" si="2"/>
        <v>0</v>
      </c>
      <c r="H16" s="208">
        <f t="shared" si="2"/>
        <v>0</v>
      </c>
      <c r="I16" s="208">
        <f t="shared" si="2"/>
        <v>94000</v>
      </c>
      <c r="J16" s="208">
        <f t="shared" si="2"/>
        <v>35000</v>
      </c>
      <c r="K16" s="208">
        <f t="shared" si="2"/>
        <v>0</v>
      </c>
      <c r="L16" s="208">
        <f t="shared" si="2"/>
        <v>0</v>
      </c>
      <c r="M16" s="208">
        <f t="shared" si="2"/>
        <v>0</v>
      </c>
      <c r="N16" s="208">
        <f t="shared" si="2"/>
        <v>0</v>
      </c>
      <c r="O16" s="208">
        <f t="shared" si="2"/>
        <v>0</v>
      </c>
      <c r="P16" s="208">
        <f t="shared" si="2"/>
        <v>1161000</v>
      </c>
      <c r="Q16" s="219">
        <f t="shared" si="2"/>
        <v>1180500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>
      <c r="A17" s="342" t="s">
        <v>342</v>
      </c>
      <c r="B17" s="343"/>
      <c r="C17" s="344"/>
      <c r="D17" s="209">
        <f>D18</f>
        <v>1141000</v>
      </c>
      <c r="E17" s="209">
        <f>E18</f>
        <v>1012000</v>
      </c>
      <c r="F17" s="209">
        <f>F18</f>
        <v>129000</v>
      </c>
      <c r="G17" s="209">
        <f t="shared" ref="G17:Q17" si="3">G18</f>
        <v>0</v>
      </c>
      <c r="H17" s="209">
        <f t="shared" si="3"/>
        <v>0</v>
      </c>
      <c r="I17" s="209">
        <f t="shared" si="3"/>
        <v>94000</v>
      </c>
      <c r="J17" s="209">
        <f t="shared" si="3"/>
        <v>35000</v>
      </c>
      <c r="K17" s="209">
        <f t="shared" si="3"/>
        <v>0</v>
      </c>
      <c r="L17" s="209">
        <f t="shared" si="3"/>
        <v>0</v>
      </c>
      <c r="M17" s="209">
        <f t="shared" si="3"/>
        <v>0</v>
      </c>
      <c r="N17" s="209">
        <f t="shared" si="3"/>
        <v>0</v>
      </c>
      <c r="O17" s="209">
        <f t="shared" si="3"/>
        <v>0</v>
      </c>
      <c r="P17" s="209">
        <f t="shared" si="3"/>
        <v>1161000</v>
      </c>
      <c r="Q17" s="220">
        <f t="shared" si="3"/>
        <v>1180500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>
      <c r="A18" s="71"/>
      <c r="B18" s="72" t="s">
        <v>205</v>
      </c>
      <c r="C18" s="73" t="s">
        <v>378</v>
      </c>
      <c r="D18" s="210">
        <f t="shared" ref="D18:Q18" si="4">D19+D43+D48</f>
        <v>1141000</v>
      </c>
      <c r="E18" s="210">
        <f t="shared" si="4"/>
        <v>1012000</v>
      </c>
      <c r="F18" s="210">
        <f t="shared" si="4"/>
        <v>129000</v>
      </c>
      <c r="G18" s="210">
        <f t="shared" si="4"/>
        <v>0</v>
      </c>
      <c r="H18" s="210">
        <f t="shared" si="4"/>
        <v>0</v>
      </c>
      <c r="I18" s="210">
        <f t="shared" si="4"/>
        <v>94000</v>
      </c>
      <c r="J18" s="210">
        <f t="shared" si="4"/>
        <v>35000</v>
      </c>
      <c r="K18" s="210">
        <f t="shared" si="4"/>
        <v>0</v>
      </c>
      <c r="L18" s="210">
        <f t="shared" si="4"/>
        <v>0</v>
      </c>
      <c r="M18" s="210">
        <f t="shared" si="4"/>
        <v>0</v>
      </c>
      <c r="N18" s="210">
        <f t="shared" si="4"/>
        <v>0</v>
      </c>
      <c r="O18" s="210">
        <f t="shared" si="4"/>
        <v>0</v>
      </c>
      <c r="P18" s="210">
        <f t="shared" si="4"/>
        <v>1161000</v>
      </c>
      <c r="Q18" s="221">
        <f t="shared" si="4"/>
        <v>1180500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>
      <c r="A19" s="71"/>
      <c r="B19" s="74" t="s">
        <v>221</v>
      </c>
      <c r="C19" s="75" t="s">
        <v>222</v>
      </c>
      <c r="D19" s="210">
        <f>D20+D23+D28+D38</f>
        <v>1132000</v>
      </c>
      <c r="E19" s="210">
        <f t="shared" ref="E19:Q19" si="5">E20+E23+E28+E38</f>
        <v>1003000</v>
      </c>
      <c r="F19" s="210">
        <f t="shared" si="5"/>
        <v>129000</v>
      </c>
      <c r="G19" s="210">
        <f t="shared" si="5"/>
        <v>0</v>
      </c>
      <c r="H19" s="210">
        <f t="shared" si="5"/>
        <v>0</v>
      </c>
      <c r="I19" s="210">
        <f t="shared" si="5"/>
        <v>94000</v>
      </c>
      <c r="J19" s="210">
        <f t="shared" si="5"/>
        <v>35000</v>
      </c>
      <c r="K19" s="210">
        <f t="shared" si="5"/>
        <v>0</v>
      </c>
      <c r="L19" s="210">
        <f t="shared" si="5"/>
        <v>0</v>
      </c>
      <c r="M19" s="210">
        <f t="shared" si="5"/>
        <v>0</v>
      </c>
      <c r="N19" s="210">
        <f t="shared" si="5"/>
        <v>0</v>
      </c>
      <c r="O19" s="210">
        <f t="shared" si="5"/>
        <v>0</v>
      </c>
      <c r="P19" s="210">
        <f t="shared" si="5"/>
        <v>1151500</v>
      </c>
      <c r="Q19" s="210">
        <f t="shared" si="5"/>
        <v>1171000</v>
      </c>
      <c r="R19" s="51"/>
      <c r="S19" s="136"/>
      <c r="T19" s="105"/>
      <c r="V19" s="141"/>
      <c r="W19" s="105"/>
    </row>
    <row r="20" spans="1:80" ht="18" customHeight="1">
      <c r="A20" s="71"/>
      <c r="B20" s="74" t="s">
        <v>223</v>
      </c>
      <c r="C20" s="75" t="s">
        <v>362</v>
      </c>
      <c r="D20" s="210">
        <f t="shared" ref="D20:Q20" si="6">SUM(D21:D22)</f>
        <v>42000</v>
      </c>
      <c r="E20" s="210">
        <f t="shared" si="6"/>
        <v>32000</v>
      </c>
      <c r="F20" s="210">
        <f t="shared" si="6"/>
        <v>10000</v>
      </c>
      <c r="G20" s="210">
        <f t="shared" si="6"/>
        <v>0</v>
      </c>
      <c r="H20" s="210">
        <f t="shared" si="6"/>
        <v>0</v>
      </c>
      <c r="I20" s="210">
        <f t="shared" si="6"/>
        <v>0</v>
      </c>
      <c r="J20" s="210">
        <f t="shared" si="6"/>
        <v>10000</v>
      </c>
      <c r="K20" s="210">
        <f t="shared" si="6"/>
        <v>0</v>
      </c>
      <c r="L20" s="210">
        <f t="shared" si="6"/>
        <v>0</v>
      </c>
      <c r="M20" s="210">
        <f t="shared" si="6"/>
        <v>0</v>
      </c>
      <c r="N20" s="210">
        <f t="shared" si="6"/>
        <v>0</v>
      </c>
      <c r="O20" s="210">
        <f t="shared" si="6"/>
        <v>0</v>
      </c>
      <c r="P20" s="210">
        <f t="shared" si="6"/>
        <v>43000</v>
      </c>
      <c r="Q20" s="221">
        <f t="shared" si="6"/>
        <v>44000</v>
      </c>
      <c r="R20" s="51"/>
      <c r="S20" s="136"/>
      <c r="T20" s="105"/>
      <c r="V20" s="141"/>
      <c r="W20" s="105"/>
    </row>
    <row r="21" spans="1:80" ht="18" customHeight="1">
      <c r="A21" s="76" t="s">
        <v>209</v>
      </c>
      <c r="B21" s="77" t="s">
        <v>224</v>
      </c>
      <c r="C21" s="78" t="s">
        <v>225</v>
      </c>
      <c r="D21" s="211">
        <f>E21+F21</f>
        <v>35000</v>
      </c>
      <c r="E21" s="138">
        <v>25000</v>
      </c>
      <c r="F21" s="211">
        <f>SUM(G21:N21)</f>
        <v>10000</v>
      </c>
      <c r="G21" s="138"/>
      <c r="H21" s="138"/>
      <c r="I21" s="138"/>
      <c r="J21" s="138">
        <v>10000</v>
      </c>
      <c r="K21" s="138"/>
      <c r="L21" s="138"/>
      <c r="M21" s="138"/>
      <c r="N21" s="138"/>
      <c r="O21" s="138"/>
      <c r="P21" s="138">
        <v>35500</v>
      </c>
      <c r="Q21" s="138">
        <v>36000</v>
      </c>
      <c r="R21" s="51"/>
      <c r="S21" s="136"/>
      <c r="T21" s="105"/>
      <c r="V21" s="141"/>
      <c r="W21" s="105"/>
    </row>
    <row r="22" spans="1:80" ht="18" customHeight="1">
      <c r="A22" s="76" t="s">
        <v>213</v>
      </c>
      <c r="B22" s="77" t="s">
        <v>230</v>
      </c>
      <c r="C22" s="78" t="s">
        <v>231</v>
      </c>
      <c r="D22" s="211">
        <f t="shared" ref="D22:D42" si="7">E22+F22</f>
        <v>7000</v>
      </c>
      <c r="E22" s="138">
        <v>7000</v>
      </c>
      <c r="F22" s="211">
        <f t="shared" ref="F22:F27" si="8">SUM(G22:N22)</f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>
        <v>7500</v>
      </c>
      <c r="Q22" s="138">
        <v>8000</v>
      </c>
      <c r="R22" s="51"/>
      <c r="S22" s="136"/>
      <c r="T22" s="105"/>
      <c r="V22" s="141"/>
      <c r="W22" s="105"/>
    </row>
    <row r="23" spans="1:80" ht="18" customHeight="1">
      <c r="A23" s="79"/>
      <c r="B23" s="74" t="s">
        <v>232</v>
      </c>
      <c r="C23" s="80" t="s">
        <v>312</v>
      </c>
      <c r="D23" s="210">
        <f t="shared" ref="D23:Q23" si="9">SUM(D24:D27)</f>
        <v>735000</v>
      </c>
      <c r="E23" s="210">
        <f t="shared" si="9"/>
        <v>730000</v>
      </c>
      <c r="F23" s="210">
        <f t="shared" si="9"/>
        <v>5000</v>
      </c>
      <c r="G23" s="210">
        <f t="shared" si="9"/>
        <v>0</v>
      </c>
      <c r="H23" s="210">
        <f t="shared" si="9"/>
        <v>0</v>
      </c>
      <c r="I23" s="210">
        <f t="shared" si="9"/>
        <v>0</v>
      </c>
      <c r="J23" s="210">
        <f t="shared" si="9"/>
        <v>5000</v>
      </c>
      <c r="K23" s="210">
        <f t="shared" si="9"/>
        <v>0</v>
      </c>
      <c r="L23" s="210">
        <f t="shared" si="9"/>
        <v>0</v>
      </c>
      <c r="M23" s="210">
        <f t="shared" si="9"/>
        <v>0</v>
      </c>
      <c r="N23" s="210">
        <f t="shared" si="9"/>
        <v>0</v>
      </c>
      <c r="O23" s="210">
        <f t="shared" si="9"/>
        <v>0</v>
      </c>
      <c r="P23" s="210">
        <f t="shared" si="9"/>
        <v>747000</v>
      </c>
      <c r="Q23" s="221">
        <f t="shared" si="9"/>
        <v>758500</v>
      </c>
      <c r="R23" s="51"/>
      <c r="S23" s="136"/>
      <c r="T23" s="105"/>
      <c r="V23" s="141"/>
      <c r="W23" s="105"/>
    </row>
    <row r="24" spans="1:80" ht="18" customHeight="1">
      <c r="A24" s="76" t="s">
        <v>205</v>
      </c>
      <c r="B24" s="77" t="s">
        <v>234</v>
      </c>
      <c r="C24" s="78" t="s">
        <v>235</v>
      </c>
      <c r="D24" s="211">
        <f t="shared" si="7"/>
        <v>100000</v>
      </c>
      <c r="E24" s="139">
        <v>100000</v>
      </c>
      <c r="F24" s="211">
        <f t="shared" si="8"/>
        <v>0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>
        <v>101000</v>
      </c>
      <c r="Q24" s="115">
        <v>101500</v>
      </c>
      <c r="R24" s="51"/>
      <c r="S24" s="136"/>
      <c r="T24" s="105"/>
      <c r="V24" s="141"/>
      <c r="W24" s="105"/>
    </row>
    <row r="25" spans="1:80" ht="18" customHeight="1">
      <c r="A25" s="76" t="s">
        <v>219</v>
      </c>
      <c r="B25" s="77" t="s">
        <v>240</v>
      </c>
      <c r="C25" s="78" t="s">
        <v>241</v>
      </c>
      <c r="D25" s="211">
        <f t="shared" si="7"/>
        <v>600000</v>
      </c>
      <c r="E25" s="139">
        <v>600000</v>
      </c>
      <c r="F25" s="211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610000</v>
      </c>
      <c r="Q25" s="115">
        <v>620000</v>
      </c>
      <c r="R25" s="51"/>
      <c r="S25" s="136"/>
      <c r="T25" s="105"/>
      <c r="V25" s="141"/>
      <c r="W25" s="105"/>
    </row>
    <row r="26" spans="1:80" ht="18" customHeight="1">
      <c r="A26" s="76" t="s">
        <v>226</v>
      </c>
      <c r="B26" s="77" t="s">
        <v>243</v>
      </c>
      <c r="C26" s="78" t="s">
        <v>343</v>
      </c>
      <c r="D26" s="211">
        <f t="shared" si="7"/>
        <v>20000</v>
      </c>
      <c r="E26" s="139">
        <v>20000</v>
      </c>
      <c r="F26" s="211">
        <f t="shared" si="8"/>
        <v>0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>
        <v>20500</v>
      </c>
      <c r="Q26" s="115">
        <v>21000</v>
      </c>
      <c r="R26" s="51"/>
      <c r="S26" s="136"/>
      <c r="T26" s="105"/>
      <c r="V26" s="141"/>
      <c r="W26" s="105"/>
    </row>
    <row r="27" spans="1:80" ht="18" customHeight="1">
      <c r="A27" s="76" t="s">
        <v>229</v>
      </c>
      <c r="B27" s="77" t="s">
        <v>245</v>
      </c>
      <c r="C27" s="78" t="s">
        <v>246</v>
      </c>
      <c r="D27" s="211">
        <f t="shared" si="7"/>
        <v>15000</v>
      </c>
      <c r="E27" s="139">
        <v>10000</v>
      </c>
      <c r="F27" s="211">
        <f t="shared" si="8"/>
        <v>5000</v>
      </c>
      <c r="G27" s="115"/>
      <c r="H27" s="115"/>
      <c r="I27" s="115"/>
      <c r="J27" s="115">
        <v>5000</v>
      </c>
      <c r="K27" s="115"/>
      <c r="L27" s="115"/>
      <c r="M27" s="115"/>
      <c r="N27" s="115"/>
      <c r="O27" s="115"/>
      <c r="P27" s="115">
        <v>15500</v>
      </c>
      <c r="Q27" s="115">
        <v>16000</v>
      </c>
      <c r="R27" s="51"/>
      <c r="S27" s="136"/>
      <c r="T27" s="105"/>
      <c r="V27" s="141"/>
      <c r="W27" s="105"/>
    </row>
    <row r="28" spans="1:80" ht="18" customHeight="1">
      <c r="A28" s="81"/>
      <c r="B28" s="74" t="s">
        <v>247</v>
      </c>
      <c r="C28" s="80" t="s">
        <v>248</v>
      </c>
      <c r="D28" s="212">
        <f>SUM(D29:D37)</f>
        <v>236000</v>
      </c>
      <c r="E28" s="212">
        <f>SUM(E29:E37)</f>
        <v>216000</v>
      </c>
      <c r="F28" s="212">
        <f>SUM(F29:F37)</f>
        <v>20000</v>
      </c>
      <c r="G28" s="212">
        <f t="shared" ref="G28:N28" si="10">SUM(G29:G37)</f>
        <v>0</v>
      </c>
      <c r="H28" s="212">
        <f t="shared" si="10"/>
        <v>0</v>
      </c>
      <c r="I28" s="212">
        <f t="shared" si="10"/>
        <v>0</v>
      </c>
      <c r="J28" s="212">
        <f t="shared" si="10"/>
        <v>20000</v>
      </c>
      <c r="K28" s="212">
        <f t="shared" si="10"/>
        <v>0</v>
      </c>
      <c r="L28" s="212">
        <f t="shared" si="10"/>
        <v>0</v>
      </c>
      <c r="M28" s="212">
        <f t="shared" si="10"/>
        <v>0</v>
      </c>
      <c r="N28" s="212">
        <f t="shared" si="10"/>
        <v>0</v>
      </c>
      <c r="O28" s="212">
        <f>SUM(O29:O37)</f>
        <v>0</v>
      </c>
      <c r="P28" s="212">
        <f t="shared" ref="P28:Q28" si="11">SUM(P29:P37)</f>
        <v>241000</v>
      </c>
      <c r="Q28" s="222">
        <f t="shared" si="11"/>
        <v>245500</v>
      </c>
      <c r="R28" s="51"/>
      <c r="S28" s="136"/>
      <c r="T28" s="105"/>
      <c r="V28" s="141"/>
      <c r="W28" s="105"/>
    </row>
    <row r="29" spans="1:80" ht="18" customHeight="1">
      <c r="A29" s="76" t="s">
        <v>233</v>
      </c>
      <c r="B29" s="82" t="s">
        <v>250</v>
      </c>
      <c r="C29" s="78" t="s">
        <v>251</v>
      </c>
      <c r="D29" s="211">
        <f t="shared" si="7"/>
        <v>10000</v>
      </c>
      <c r="E29" s="139">
        <v>5000</v>
      </c>
      <c r="F29" s="211">
        <f t="shared" ref="F29:F37" si="12">SUM(G29:N29)</f>
        <v>5000</v>
      </c>
      <c r="G29" s="115"/>
      <c r="H29" s="115"/>
      <c r="I29" s="115"/>
      <c r="J29" s="115">
        <v>5000</v>
      </c>
      <c r="K29" s="115"/>
      <c r="L29" s="115"/>
      <c r="M29" s="115"/>
      <c r="N29" s="115"/>
      <c r="O29" s="115"/>
      <c r="P29" s="115">
        <v>10500</v>
      </c>
      <c r="Q29" s="115">
        <v>11000</v>
      </c>
      <c r="R29" s="51"/>
      <c r="S29" s="136"/>
      <c r="T29" s="105"/>
      <c r="V29" s="141"/>
      <c r="W29" s="105"/>
    </row>
    <row r="30" spans="1:80" ht="18" customHeight="1">
      <c r="A30" s="76" t="s">
        <v>236</v>
      </c>
      <c r="B30" s="82" t="s">
        <v>253</v>
      </c>
      <c r="C30" s="78" t="s">
        <v>254</v>
      </c>
      <c r="D30" s="211">
        <f t="shared" si="7"/>
        <v>40000</v>
      </c>
      <c r="E30" s="139">
        <v>30000</v>
      </c>
      <c r="F30" s="211">
        <f t="shared" si="12"/>
        <v>10000</v>
      </c>
      <c r="G30" s="115"/>
      <c r="H30" s="115"/>
      <c r="I30" s="115"/>
      <c r="J30" s="115">
        <v>10000</v>
      </c>
      <c r="K30" s="115"/>
      <c r="L30" s="115"/>
      <c r="M30" s="115"/>
      <c r="N30" s="115"/>
      <c r="O30" s="115"/>
      <c r="P30" s="115">
        <v>41000</v>
      </c>
      <c r="Q30" s="115">
        <v>41500</v>
      </c>
      <c r="R30" s="51"/>
      <c r="S30" s="136"/>
      <c r="T30" s="105"/>
      <c r="V30" s="141"/>
      <c r="W30" s="105"/>
    </row>
    <row r="31" spans="1:80" ht="18" customHeight="1">
      <c r="A31" s="76" t="s">
        <v>239</v>
      </c>
      <c r="B31" s="82" t="s">
        <v>255</v>
      </c>
      <c r="C31" s="78" t="s">
        <v>256</v>
      </c>
      <c r="D31" s="211">
        <f t="shared" si="7"/>
        <v>1000</v>
      </c>
      <c r="E31" s="139">
        <v>1000</v>
      </c>
      <c r="F31" s="211">
        <f t="shared" si="12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1000</v>
      </c>
      <c r="Q31" s="115">
        <v>1000</v>
      </c>
      <c r="R31" s="51"/>
      <c r="S31" s="136"/>
      <c r="T31" s="105"/>
      <c r="V31" s="141"/>
      <c r="W31" s="105"/>
    </row>
    <row r="32" spans="1:80" ht="18" customHeight="1">
      <c r="A32" s="76" t="s">
        <v>242</v>
      </c>
      <c r="B32" s="82" t="s">
        <v>258</v>
      </c>
      <c r="C32" s="83" t="s">
        <v>259</v>
      </c>
      <c r="D32" s="211">
        <f t="shared" si="7"/>
        <v>120000</v>
      </c>
      <c r="E32" s="139">
        <v>120000</v>
      </c>
      <c r="F32" s="211">
        <f t="shared" si="12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122000</v>
      </c>
      <c r="Q32" s="115">
        <v>124000</v>
      </c>
      <c r="R32" s="51"/>
      <c r="S32" s="136"/>
      <c r="T32" s="105"/>
      <c r="V32" s="141"/>
      <c r="W32" s="105"/>
    </row>
    <row r="33" spans="1:23" ht="18" customHeight="1">
      <c r="A33" s="76" t="s">
        <v>244</v>
      </c>
      <c r="B33" s="82" t="s">
        <v>261</v>
      </c>
      <c r="C33" s="78" t="s">
        <v>262</v>
      </c>
      <c r="D33" s="211">
        <f t="shared" si="7"/>
        <v>0</v>
      </c>
      <c r="E33" s="139"/>
      <c r="F33" s="211">
        <f t="shared" si="12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>
        <v>0</v>
      </c>
      <c r="Q33" s="115"/>
      <c r="R33" s="51"/>
      <c r="S33" s="136"/>
      <c r="T33" s="105"/>
      <c r="V33" s="141"/>
      <c r="W33" s="105"/>
    </row>
    <row r="34" spans="1:23" ht="18" customHeight="1">
      <c r="A34" s="76" t="s">
        <v>249</v>
      </c>
      <c r="B34" s="77" t="s">
        <v>263</v>
      </c>
      <c r="C34" s="78" t="s">
        <v>264</v>
      </c>
      <c r="D34" s="211">
        <f t="shared" si="7"/>
        <v>25000</v>
      </c>
      <c r="E34" s="139">
        <v>25000</v>
      </c>
      <c r="F34" s="211">
        <f t="shared" si="12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v>25500</v>
      </c>
      <c r="Q34" s="115">
        <v>26000</v>
      </c>
      <c r="R34" s="51"/>
      <c r="S34" s="136"/>
      <c r="T34" s="105"/>
      <c r="V34" s="141"/>
      <c r="W34" s="105"/>
    </row>
    <row r="35" spans="1:23" ht="18" customHeight="1">
      <c r="A35" s="76" t="s">
        <v>252</v>
      </c>
      <c r="B35" s="77" t="s">
        <v>266</v>
      </c>
      <c r="C35" s="78" t="s">
        <v>267</v>
      </c>
      <c r="D35" s="211">
        <f t="shared" si="7"/>
        <v>0</v>
      </c>
      <c r="E35" s="139"/>
      <c r="F35" s="211">
        <f t="shared" si="12"/>
        <v>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51"/>
      <c r="S35" s="136"/>
      <c r="T35" s="105"/>
      <c r="V35" s="141"/>
      <c r="W35" s="105"/>
    </row>
    <row r="36" spans="1:23" ht="18" customHeight="1">
      <c r="A36" s="76" t="s">
        <v>257</v>
      </c>
      <c r="B36" s="77" t="s">
        <v>269</v>
      </c>
      <c r="C36" s="78" t="s">
        <v>270</v>
      </c>
      <c r="D36" s="211">
        <f t="shared" si="7"/>
        <v>30000</v>
      </c>
      <c r="E36" s="139">
        <v>25000</v>
      </c>
      <c r="F36" s="211">
        <f t="shared" si="12"/>
        <v>5000</v>
      </c>
      <c r="G36" s="115"/>
      <c r="H36" s="115"/>
      <c r="I36" s="115"/>
      <c r="J36" s="115">
        <v>5000</v>
      </c>
      <c r="K36" s="115"/>
      <c r="L36" s="115"/>
      <c r="M36" s="115"/>
      <c r="N36" s="115"/>
      <c r="O36" s="115"/>
      <c r="P36" s="115">
        <v>30500</v>
      </c>
      <c r="Q36" s="115">
        <v>31000</v>
      </c>
      <c r="R36" s="51"/>
      <c r="S36" s="136"/>
      <c r="T36" s="105"/>
      <c r="V36" s="141"/>
      <c r="W36" s="105"/>
    </row>
    <row r="37" spans="1:23" ht="18" customHeight="1">
      <c r="A37" s="76" t="s">
        <v>260</v>
      </c>
      <c r="B37" s="82" t="s">
        <v>272</v>
      </c>
      <c r="C37" s="78" t="s">
        <v>273</v>
      </c>
      <c r="D37" s="211">
        <f t="shared" si="7"/>
        <v>10000</v>
      </c>
      <c r="E37" s="139">
        <v>10000</v>
      </c>
      <c r="F37" s="211">
        <f t="shared" si="12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v>10500</v>
      </c>
      <c r="Q37" s="115">
        <v>11000</v>
      </c>
      <c r="R37" s="51"/>
      <c r="S37" s="136"/>
      <c r="T37" s="105"/>
      <c r="V37" s="141"/>
      <c r="W37" s="105"/>
    </row>
    <row r="38" spans="1:23" ht="18" customHeight="1">
      <c r="A38" s="76"/>
      <c r="B38" s="74" t="s">
        <v>275</v>
      </c>
      <c r="C38" s="80" t="s">
        <v>276</v>
      </c>
      <c r="D38" s="212">
        <f t="shared" ref="D38:Q38" si="13">SUM(D39:D42)</f>
        <v>119000</v>
      </c>
      <c r="E38" s="212">
        <f t="shared" si="13"/>
        <v>25000</v>
      </c>
      <c r="F38" s="212">
        <f t="shared" si="13"/>
        <v>94000</v>
      </c>
      <c r="G38" s="212">
        <f t="shared" si="13"/>
        <v>0</v>
      </c>
      <c r="H38" s="212">
        <f t="shared" si="13"/>
        <v>0</v>
      </c>
      <c r="I38" s="212">
        <f t="shared" si="13"/>
        <v>94000</v>
      </c>
      <c r="J38" s="212">
        <f t="shared" si="13"/>
        <v>0</v>
      </c>
      <c r="K38" s="212">
        <f t="shared" si="13"/>
        <v>0</v>
      </c>
      <c r="L38" s="212">
        <f t="shared" si="13"/>
        <v>0</v>
      </c>
      <c r="M38" s="212">
        <f t="shared" si="13"/>
        <v>0</v>
      </c>
      <c r="N38" s="212">
        <f t="shared" si="13"/>
        <v>0</v>
      </c>
      <c r="O38" s="212">
        <f t="shared" si="13"/>
        <v>0</v>
      </c>
      <c r="P38" s="212">
        <f t="shared" si="13"/>
        <v>120500</v>
      </c>
      <c r="Q38" s="212">
        <f t="shared" si="13"/>
        <v>123000</v>
      </c>
      <c r="R38" s="51"/>
      <c r="S38" s="136"/>
      <c r="T38" s="105"/>
      <c r="V38" s="141"/>
      <c r="W38" s="105"/>
    </row>
    <row r="39" spans="1:23" ht="18" customHeight="1">
      <c r="A39" s="76" t="s">
        <v>265</v>
      </c>
      <c r="B39" s="82" t="s">
        <v>279</v>
      </c>
      <c r="C39" s="78" t="s">
        <v>280</v>
      </c>
      <c r="D39" s="211">
        <f t="shared" si="7"/>
        <v>15000</v>
      </c>
      <c r="E39" s="139">
        <v>15000</v>
      </c>
      <c r="F39" s="211">
        <f t="shared" ref="F39:F42" si="14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v>15500</v>
      </c>
      <c r="Q39" s="115">
        <v>16000</v>
      </c>
      <c r="R39" s="51"/>
      <c r="S39" s="136"/>
      <c r="T39" s="105"/>
      <c r="V39" s="141"/>
      <c r="W39" s="105"/>
    </row>
    <row r="40" spans="1:23" ht="18" customHeight="1">
      <c r="A40" s="76" t="s">
        <v>268</v>
      </c>
      <c r="B40" s="82" t="s">
        <v>281</v>
      </c>
      <c r="C40" s="78" t="s">
        <v>282</v>
      </c>
      <c r="D40" s="211">
        <f t="shared" si="7"/>
        <v>3000</v>
      </c>
      <c r="E40" s="139">
        <v>3000</v>
      </c>
      <c r="F40" s="211">
        <f t="shared" si="14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v>3000</v>
      </c>
      <c r="Q40" s="115">
        <v>3000</v>
      </c>
      <c r="R40" s="51"/>
      <c r="S40" s="136"/>
      <c r="T40" s="105"/>
      <c r="V40" s="141"/>
      <c r="W40" s="105"/>
    </row>
    <row r="41" spans="1:23" ht="18" customHeight="1">
      <c r="A41" s="76" t="s">
        <v>271</v>
      </c>
      <c r="B41" s="82" t="s">
        <v>284</v>
      </c>
      <c r="C41" s="78" t="s">
        <v>285</v>
      </c>
      <c r="D41" s="211">
        <f t="shared" si="7"/>
        <v>1000</v>
      </c>
      <c r="E41" s="139">
        <v>1000</v>
      </c>
      <c r="F41" s="211">
        <f t="shared" si="14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v>1000</v>
      </c>
      <c r="Q41" s="115">
        <v>1000</v>
      </c>
      <c r="R41" s="51"/>
      <c r="S41" s="136"/>
      <c r="T41" s="105"/>
      <c r="V41" s="141"/>
      <c r="W41" s="105"/>
    </row>
    <row r="42" spans="1:23" ht="18" customHeight="1">
      <c r="A42" s="76" t="s">
        <v>274</v>
      </c>
      <c r="B42" s="82" t="s">
        <v>287</v>
      </c>
      <c r="C42" s="78" t="s">
        <v>288</v>
      </c>
      <c r="D42" s="211">
        <f t="shared" si="7"/>
        <v>100000</v>
      </c>
      <c r="E42" s="139">
        <v>6000</v>
      </c>
      <c r="F42" s="211">
        <f t="shared" si="14"/>
        <v>94000</v>
      </c>
      <c r="G42" s="115"/>
      <c r="H42" s="115"/>
      <c r="I42" s="115">
        <v>94000</v>
      </c>
      <c r="J42" s="115"/>
      <c r="K42" s="115"/>
      <c r="L42" s="115"/>
      <c r="M42" s="115"/>
      <c r="N42" s="115"/>
      <c r="O42" s="115"/>
      <c r="P42" s="115">
        <v>101000</v>
      </c>
      <c r="Q42" s="115">
        <v>103000</v>
      </c>
      <c r="R42" s="51"/>
      <c r="S42" s="136"/>
      <c r="T42" s="105"/>
      <c r="V42" s="141"/>
      <c r="W42" s="105"/>
    </row>
    <row r="43" spans="1:23" ht="18" customHeight="1">
      <c r="A43" s="76"/>
      <c r="B43" s="74" t="s">
        <v>289</v>
      </c>
      <c r="C43" s="80" t="s">
        <v>290</v>
      </c>
      <c r="D43" s="212">
        <f>D44</f>
        <v>9000</v>
      </c>
      <c r="E43" s="212">
        <f t="shared" ref="E43:Q43" si="15">E44</f>
        <v>9000</v>
      </c>
      <c r="F43" s="212">
        <f t="shared" si="15"/>
        <v>0</v>
      </c>
      <c r="G43" s="212">
        <f t="shared" si="15"/>
        <v>0</v>
      </c>
      <c r="H43" s="212">
        <f t="shared" si="15"/>
        <v>0</v>
      </c>
      <c r="I43" s="212">
        <f t="shared" si="15"/>
        <v>0</v>
      </c>
      <c r="J43" s="212">
        <f t="shared" si="15"/>
        <v>0</v>
      </c>
      <c r="K43" s="212">
        <f t="shared" si="15"/>
        <v>0</v>
      </c>
      <c r="L43" s="212">
        <f t="shared" si="15"/>
        <v>0</v>
      </c>
      <c r="M43" s="212">
        <f t="shared" si="15"/>
        <v>0</v>
      </c>
      <c r="N43" s="212">
        <f t="shared" si="15"/>
        <v>0</v>
      </c>
      <c r="O43" s="212">
        <f t="shared" si="15"/>
        <v>0</v>
      </c>
      <c r="P43" s="212">
        <f t="shared" si="15"/>
        <v>9500</v>
      </c>
      <c r="Q43" s="212">
        <f t="shared" si="15"/>
        <v>9500</v>
      </c>
      <c r="R43" s="51"/>
      <c r="S43" s="136"/>
      <c r="T43" s="105"/>
      <c r="V43" s="141"/>
      <c r="W43" s="105"/>
    </row>
    <row r="44" spans="1:23" ht="18" customHeight="1">
      <c r="A44" s="81"/>
      <c r="B44" s="74" t="s">
        <v>291</v>
      </c>
      <c r="C44" s="80" t="s">
        <v>292</v>
      </c>
      <c r="D44" s="212">
        <f>SUM(D45:D47)</f>
        <v>9000</v>
      </c>
      <c r="E44" s="212">
        <f t="shared" ref="E44:Q44" si="16">SUM(E45:E47)</f>
        <v>9000</v>
      </c>
      <c r="F44" s="212">
        <f t="shared" si="16"/>
        <v>0</v>
      </c>
      <c r="G44" s="212">
        <f t="shared" si="16"/>
        <v>0</v>
      </c>
      <c r="H44" s="212">
        <f t="shared" si="16"/>
        <v>0</v>
      </c>
      <c r="I44" s="212">
        <f t="shared" si="16"/>
        <v>0</v>
      </c>
      <c r="J44" s="212">
        <f t="shared" si="16"/>
        <v>0</v>
      </c>
      <c r="K44" s="212">
        <f t="shared" si="16"/>
        <v>0</v>
      </c>
      <c r="L44" s="212">
        <f t="shared" si="16"/>
        <v>0</v>
      </c>
      <c r="M44" s="212">
        <f t="shared" si="16"/>
        <v>0</v>
      </c>
      <c r="N44" s="212">
        <f t="shared" si="16"/>
        <v>0</v>
      </c>
      <c r="O44" s="212">
        <f t="shared" si="16"/>
        <v>0</v>
      </c>
      <c r="P44" s="212">
        <f t="shared" si="16"/>
        <v>9500</v>
      </c>
      <c r="Q44" s="212">
        <f t="shared" si="16"/>
        <v>9500</v>
      </c>
      <c r="R44" s="51"/>
      <c r="S44" s="136"/>
      <c r="T44" s="105"/>
      <c r="V44" s="141"/>
      <c r="W44" s="105"/>
    </row>
    <row r="45" spans="1:23" ht="18" customHeight="1">
      <c r="A45" s="76" t="s">
        <v>277</v>
      </c>
      <c r="B45" s="82" t="s">
        <v>294</v>
      </c>
      <c r="C45" s="78" t="s">
        <v>295</v>
      </c>
      <c r="D45" s="211">
        <f t="shared" ref="D45:D47" si="17">E45+F45</f>
        <v>7000</v>
      </c>
      <c r="E45" s="139">
        <v>7000</v>
      </c>
      <c r="F45" s="211">
        <f t="shared" ref="F45:F47" si="18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v>7500</v>
      </c>
      <c r="Q45" s="115">
        <v>7500</v>
      </c>
      <c r="R45" s="51"/>
      <c r="S45" s="136"/>
      <c r="T45" s="105"/>
      <c r="V45" s="141"/>
      <c r="W45" s="105"/>
    </row>
    <row r="46" spans="1:23" ht="18" customHeight="1">
      <c r="A46" s="76" t="s">
        <v>278</v>
      </c>
      <c r="B46" s="82" t="s">
        <v>296</v>
      </c>
      <c r="C46" s="78" t="s">
        <v>297</v>
      </c>
      <c r="D46" s="211">
        <f t="shared" si="17"/>
        <v>2000</v>
      </c>
      <c r="E46" s="139">
        <v>2000</v>
      </c>
      <c r="F46" s="211">
        <f t="shared" si="18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v>2000</v>
      </c>
      <c r="Q46" s="115">
        <v>2000</v>
      </c>
      <c r="R46" s="51"/>
      <c r="S46" s="136"/>
      <c r="T46" s="105"/>
      <c r="V46" s="141"/>
      <c r="W46" s="105"/>
    </row>
    <row r="47" spans="1:23" ht="18" customHeight="1">
      <c r="A47" s="76" t="s">
        <v>283</v>
      </c>
      <c r="B47" s="82" t="s">
        <v>344</v>
      </c>
      <c r="C47" s="78" t="s">
        <v>345</v>
      </c>
      <c r="D47" s="211">
        <f t="shared" si="17"/>
        <v>0</v>
      </c>
      <c r="E47" s="139"/>
      <c r="F47" s="211">
        <f t="shared" si="18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51"/>
      <c r="S47" s="136"/>
      <c r="T47" s="105"/>
      <c r="V47" s="141"/>
      <c r="W47" s="105"/>
    </row>
    <row r="48" spans="1:23" ht="29.25" hidden="1" customHeight="1">
      <c r="A48" s="76"/>
      <c r="B48" s="74" t="s">
        <v>298</v>
      </c>
      <c r="C48" s="84" t="s">
        <v>368</v>
      </c>
      <c r="D48" s="212">
        <f t="shared" ref="D48:F49" si="19">D49</f>
        <v>0</v>
      </c>
      <c r="E48" s="205">
        <f t="shared" si="19"/>
        <v>0</v>
      </c>
      <c r="F48" s="212">
        <f t="shared" si="19"/>
        <v>0</v>
      </c>
      <c r="G48" s="205">
        <f t="shared" ref="G48:Q49" si="20">G49</f>
        <v>0</v>
      </c>
      <c r="H48" s="205">
        <f t="shared" si="20"/>
        <v>0</v>
      </c>
      <c r="I48" s="205">
        <f t="shared" si="20"/>
        <v>0</v>
      </c>
      <c r="J48" s="205">
        <f t="shared" si="20"/>
        <v>0</v>
      </c>
      <c r="K48" s="205">
        <f t="shared" si="20"/>
        <v>0</v>
      </c>
      <c r="L48" s="205">
        <f t="shared" si="20"/>
        <v>0</v>
      </c>
      <c r="M48" s="205">
        <f t="shared" si="20"/>
        <v>0</v>
      </c>
      <c r="N48" s="205">
        <f t="shared" si="20"/>
        <v>0</v>
      </c>
      <c r="O48" s="205">
        <f t="shared" si="20"/>
        <v>0</v>
      </c>
      <c r="P48" s="205">
        <f t="shared" si="20"/>
        <v>0</v>
      </c>
      <c r="Q48" s="206">
        <f t="shared" si="20"/>
        <v>0</v>
      </c>
      <c r="R48" s="51"/>
      <c r="S48" s="136"/>
      <c r="T48" s="105"/>
      <c r="V48" s="141"/>
      <c r="W48" s="105"/>
    </row>
    <row r="49" spans="1:80" ht="18" hidden="1" customHeight="1">
      <c r="A49" s="76"/>
      <c r="B49" s="82" t="s">
        <v>374</v>
      </c>
      <c r="C49" s="80" t="s">
        <v>376</v>
      </c>
      <c r="D49" s="212">
        <f t="shared" si="19"/>
        <v>0</v>
      </c>
      <c r="E49" s="205">
        <f t="shared" si="19"/>
        <v>0</v>
      </c>
      <c r="F49" s="212">
        <f t="shared" si="19"/>
        <v>0</v>
      </c>
      <c r="G49" s="205">
        <f t="shared" si="20"/>
        <v>0</v>
      </c>
      <c r="H49" s="205">
        <f t="shared" si="20"/>
        <v>0</v>
      </c>
      <c r="I49" s="205">
        <f t="shared" si="20"/>
        <v>0</v>
      </c>
      <c r="J49" s="205">
        <f t="shared" si="20"/>
        <v>0</v>
      </c>
      <c r="K49" s="205">
        <f t="shared" si="20"/>
        <v>0</v>
      </c>
      <c r="L49" s="205">
        <f t="shared" si="20"/>
        <v>0</v>
      </c>
      <c r="M49" s="205">
        <f t="shared" si="20"/>
        <v>0</v>
      </c>
      <c r="N49" s="205">
        <f t="shared" si="20"/>
        <v>0</v>
      </c>
      <c r="O49" s="205">
        <f t="shared" si="20"/>
        <v>0</v>
      </c>
      <c r="P49" s="205">
        <f t="shared" si="20"/>
        <v>0</v>
      </c>
      <c r="Q49" s="206">
        <f t="shared" si="20"/>
        <v>0</v>
      </c>
      <c r="R49" s="51"/>
      <c r="S49" s="136"/>
      <c r="T49" s="105"/>
      <c r="V49" s="141"/>
      <c r="W49" s="105"/>
    </row>
    <row r="50" spans="1:80" ht="18" hidden="1" customHeight="1">
      <c r="A50" s="76"/>
      <c r="B50" s="82" t="s">
        <v>375</v>
      </c>
      <c r="C50" s="78" t="s">
        <v>377</v>
      </c>
      <c r="D50" s="211">
        <f t="shared" ref="D50" si="21">E50+F50</f>
        <v>0</v>
      </c>
      <c r="E50" s="139"/>
      <c r="F50" s="211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>
      <c r="A51" s="353" t="s">
        <v>346</v>
      </c>
      <c r="B51" s="354"/>
      <c r="C51" s="355"/>
      <c r="D51" s="213">
        <f>D52</f>
        <v>0</v>
      </c>
      <c r="E51" s="213">
        <f t="shared" ref="E51:Q52" si="22">E52</f>
        <v>0</v>
      </c>
      <c r="F51" s="213">
        <f t="shared" si="22"/>
        <v>0</v>
      </c>
      <c r="G51" s="213">
        <f t="shared" si="22"/>
        <v>0</v>
      </c>
      <c r="H51" s="213">
        <f t="shared" si="22"/>
        <v>0</v>
      </c>
      <c r="I51" s="213">
        <f t="shared" si="22"/>
        <v>0</v>
      </c>
      <c r="J51" s="213">
        <f t="shared" si="22"/>
        <v>0</v>
      </c>
      <c r="K51" s="213">
        <f t="shared" si="22"/>
        <v>0</v>
      </c>
      <c r="L51" s="213">
        <f t="shared" si="22"/>
        <v>0</v>
      </c>
      <c r="M51" s="213">
        <f t="shared" si="22"/>
        <v>0</v>
      </c>
      <c r="N51" s="213">
        <f t="shared" si="22"/>
        <v>0</v>
      </c>
      <c r="O51" s="213">
        <f t="shared" si="22"/>
        <v>0</v>
      </c>
      <c r="P51" s="213">
        <f t="shared" si="22"/>
        <v>0</v>
      </c>
      <c r="Q51" s="213">
        <f t="shared" si="22"/>
        <v>0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>
      <c r="A52" s="71"/>
      <c r="B52" s="72" t="s">
        <v>219</v>
      </c>
      <c r="C52" s="73" t="s">
        <v>8</v>
      </c>
      <c r="D52" s="212">
        <f>D53</f>
        <v>0</v>
      </c>
      <c r="E52" s="212">
        <f t="shared" si="22"/>
        <v>0</v>
      </c>
      <c r="F52" s="212">
        <f t="shared" si="22"/>
        <v>0</v>
      </c>
      <c r="G52" s="212">
        <f t="shared" si="22"/>
        <v>0</v>
      </c>
      <c r="H52" s="212">
        <f t="shared" si="22"/>
        <v>0</v>
      </c>
      <c r="I52" s="212">
        <f t="shared" si="22"/>
        <v>0</v>
      </c>
      <c r="J52" s="212">
        <f t="shared" si="22"/>
        <v>0</v>
      </c>
      <c r="K52" s="212">
        <f t="shared" si="22"/>
        <v>0</v>
      </c>
      <c r="L52" s="212">
        <f t="shared" si="22"/>
        <v>0</v>
      </c>
      <c r="M52" s="212">
        <f t="shared" si="22"/>
        <v>0</v>
      </c>
      <c r="N52" s="212">
        <f t="shared" si="22"/>
        <v>0</v>
      </c>
      <c r="O52" s="212">
        <f t="shared" si="22"/>
        <v>0</v>
      </c>
      <c r="P52" s="212">
        <f t="shared" si="22"/>
        <v>0</v>
      </c>
      <c r="Q52" s="212">
        <f t="shared" si="22"/>
        <v>0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>
      <c r="A53" s="71"/>
      <c r="B53" s="72" t="s">
        <v>324</v>
      </c>
      <c r="C53" s="85" t="s">
        <v>363</v>
      </c>
      <c r="D53" s="212">
        <f>D54+D56</f>
        <v>0</v>
      </c>
      <c r="E53" s="212">
        <f t="shared" ref="E53:Q53" si="23">E54+E56</f>
        <v>0</v>
      </c>
      <c r="F53" s="212">
        <f t="shared" si="23"/>
        <v>0</v>
      </c>
      <c r="G53" s="212">
        <f t="shared" si="23"/>
        <v>0</v>
      </c>
      <c r="H53" s="212">
        <f t="shared" si="23"/>
        <v>0</v>
      </c>
      <c r="I53" s="212">
        <f t="shared" si="23"/>
        <v>0</v>
      </c>
      <c r="J53" s="212">
        <f t="shared" si="23"/>
        <v>0</v>
      </c>
      <c r="K53" s="212">
        <f t="shared" si="23"/>
        <v>0</v>
      </c>
      <c r="L53" s="212">
        <f t="shared" si="23"/>
        <v>0</v>
      </c>
      <c r="M53" s="212">
        <f t="shared" si="23"/>
        <v>0</v>
      </c>
      <c r="N53" s="212">
        <f t="shared" si="23"/>
        <v>0</v>
      </c>
      <c r="O53" s="212">
        <f t="shared" si="23"/>
        <v>0</v>
      </c>
      <c r="P53" s="212">
        <f t="shared" si="23"/>
        <v>0</v>
      </c>
      <c r="Q53" s="212">
        <f t="shared" si="23"/>
        <v>0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>
      <c r="A54" s="71"/>
      <c r="B54" s="72" t="s">
        <v>361</v>
      </c>
      <c r="C54" s="73" t="s">
        <v>364</v>
      </c>
      <c r="D54" s="212">
        <f>D55</f>
        <v>0</v>
      </c>
      <c r="E54" s="212">
        <f t="shared" ref="E54:Q54" si="24">E55</f>
        <v>0</v>
      </c>
      <c r="F54" s="212">
        <f t="shared" si="24"/>
        <v>0</v>
      </c>
      <c r="G54" s="212">
        <f t="shared" si="24"/>
        <v>0</v>
      </c>
      <c r="H54" s="212">
        <f t="shared" si="24"/>
        <v>0</v>
      </c>
      <c r="I54" s="212">
        <f t="shared" si="24"/>
        <v>0</v>
      </c>
      <c r="J54" s="212">
        <f t="shared" si="24"/>
        <v>0</v>
      </c>
      <c r="K54" s="212">
        <f t="shared" si="24"/>
        <v>0</v>
      </c>
      <c r="L54" s="212">
        <f t="shared" si="24"/>
        <v>0</v>
      </c>
      <c r="M54" s="212">
        <f t="shared" si="24"/>
        <v>0</v>
      </c>
      <c r="N54" s="212">
        <f t="shared" si="24"/>
        <v>0</v>
      </c>
      <c r="O54" s="212">
        <f t="shared" si="24"/>
        <v>0</v>
      </c>
      <c r="P54" s="212">
        <f t="shared" si="24"/>
        <v>0</v>
      </c>
      <c r="Q54" s="212">
        <f t="shared" si="24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>
      <c r="A55" s="76" t="s">
        <v>286</v>
      </c>
      <c r="B55" s="87" t="s">
        <v>365</v>
      </c>
      <c r="C55" s="78" t="s">
        <v>127</v>
      </c>
      <c r="D55" s="211">
        <f t="shared" ref="D55:D58" si="25">E55+F55</f>
        <v>0</v>
      </c>
      <c r="E55" s="139"/>
      <c r="F55" s="211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1"/>
      <c r="S55" s="136"/>
      <c r="T55" s="105"/>
      <c r="V55" s="141"/>
      <c r="W55" s="105"/>
    </row>
    <row r="56" spans="1:80" s="39" customFormat="1" ht="18" customHeight="1">
      <c r="A56" s="81"/>
      <c r="B56" s="88" t="s">
        <v>325</v>
      </c>
      <c r="C56" s="80" t="s">
        <v>326</v>
      </c>
      <c r="D56" s="212">
        <f t="shared" ref="D56:Q56" si="26">SUM(D57:D58)</f>
        <v>0</v>
      </c>
      <c r="E56" s="212">
        <f t="shared" si="26"/>
        <v>0</v>
      </c>
      <c r="F56" s="212">
        <f t="shared" si="26"/>
        <v>0</v>
      </c>
      <c r="G56" s="212">
        <f t="shared" si="26"/>
        <v>0</v>
      </c>
      <c r="H56" s="212">
        <f t="shared" si="26"/>
        <v>0</v>
      </c>
      <c r="I56" s="212">
        <f t="shared" si="26"/>
        <v>0</v>
      </c>
      <c r="J56" s="212">
        <f t="shared" si="26"/>
        <v>0</v>
      </c>
      <c r="K56" s="212">
        <f t="shared" si="26"/>
        <v>0</v>
      </c>
      <c r="L56" s="212">
        <f t="shared" si="26"/>
        <v>0</v>
      </c>
      <c r="M56" s="212">
        <f t="shared" si="26"/>
        <v>0</v>
      </c>
      <c r="N56" s="212">
        <f t="shared" si="26"/>
        <v>0</v>
      </c>
      <c r="O56" s="212">
        <f t="shared" si="26"/>
        <v>0</v>
      </c>
      <c r="P56" s="212">
        <f t="shared" si="26"/>
        <v>0</v>
      </c>
      <c r="Q56" s="212">
        <f t="shared" si="26"/>
        <v>0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>
      <c r="A57" s="76" t="s">
        <v>293</v>
      </c>
      <c r="B57" s="87" t="s">
        <v>327</v>
      </c>
      <c r="C57" s="78" t="s">
        <v>130</v>
      </c>
      <c r="D57" s="211">
        <f t="shared" si="25"/>
        <v>0</v>
      </c>
      <c r="E57" s="139"/>
      <c r="F57" s="211">
        <f t="shared" ref="F57:F58" si="27">SUM(G57:N57)</f>
        <v>0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51"/>
      <c r="S57" s="136"/>
      <c r="T57" s="105"/>
      <c r="V57" s="141"/>
      <c r="W57" s="105"/>
    </row>
    <row r="58" spans="1:80" ht="18" customHeight="1">
      <c r="A58" s="76" t="s">
        <v>311</v>
      </c>
      <c r="B58" s="87" t="s">
        <v>330</v>
      </c>
      <c r="C58" s="78" t="s">
        <v>136</v>
      </c>
      <c r="D58" s="211">
        <f t="shared" si="25"/>
        <v>0</v>
      </c>
      <c r="E58" s="139"/>
      <c r="F58" s="211">
        <f t="shared" si="27"/>
        <v>0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51"/>
      <c r="S58" s="136"/>
      <c r="T58" s="105"/>
      <c r="V58" s="141"/>
      <c r="W58" s="105"/>
    </row>
    <row r="59" spans="1:80" s="46" customFormat="1" ht="43.5" customHeight="1">
      <c r="A59" s="369" t="s">
        <v>347</v>
      </c>
      <c r="B59" s="370"/>
      <c r="C59" s="371"/>
      <c r="D59" s="214">
        <f t="shared" ref="D59:Q59" si="28">D60+D76+D80+D84+D88+D92+D98+D102+D106+D121+D128+D144</f>
        <v>2410000</v>
      </c>
      <c r="E59" s="214">
        <f t="shared" si="28"/>
        <v>1510000</v>
      </c>
      <c r="F59" s="214">
        <f t="shared" si="28"/>
        <v>900000</v>
      </c>
      <c r="G59" s="214">
        <f t="shared" si="28"/>
        <v>0</v>
      </c>
      <c r="H59" s="214">
        <f t="shared" si="28"/>
        <v>0</v>
      </c>
      <c r="I59" s="214">
        <f t="shared" si="28"/>
        <v>900000</v>
      </c>
      <c r="J59" s="214">
        <f t="shared" si="28"/>
        <v>0</v>
      </c>
      <c r="K59" s="214">
        <f t="shared" si="28"/>
        <v>0</v>
      </c>
      <c r="L59" s="214">
        <f t="shared" si="28"/>
        <v>0</v>
      </c>
      <c r="M59" s="214">
        <f t="shared" si="28"/>
        <v>0</v>
      </c>
      <c r="N59" s="214">
        <f t="shared" si="28"/>
        <v>0</v>
      </c>
      <c r="O59" s="214">
        <f t="shared" si="28"/>
        <v>0</v>
      </c>
      <c r="P59" s="214">
        <f t="shared" si="28"/>
        <v>2442000</v>
      </c>
      <c r="Q59" s="214">
        <f t="shared" si="28"/>
        <v>2474500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>
      <c r="A60" s="357" t="s">
        <v>348</v>
      </c>
      <c r="B60" s="358"/>
      <c r="C60" s="359"/>
      <c r="D60" s="213">
        <f>D61</f>
        <v>1090000</v>
      </c>
      <c r="E60" s="213">
        <f>E61</f>
        <v>640000</v>
      </c>
      <c r="F60" s="213">
        <f>F61</f>
        <v>450000</v>
      </c>
      <c r="G60" s="213">
        <f t="shared" ref="G60:Q60" si="29">G61</f>
        <v>0</v>
      </c>
      <c r="H60" s="213">
        <f t="shared" si="29"/>
        <v>0</v>
      </c>
      <c r="I60" s="213">
        <f t="shared" si="29"/>
        <v>450000</v>
      </c>
      <c r="J60" s="213">
        <f t="shared" si="29"/>
        <v>0</v>
      </c>
      <c r="K60" s="213">
        <f t="shared" si="29"/>
        <v>0</v>
      </c>
      <c r="L60" s="213">
        <f t="shared" si="29"/>
        <v>0</v>
      </c>
      <c r="M60" s="213">
        <f t="shared" si="29"/>
        <v>0</v>
      </c>
      <c r="N60" s="213">
        <f t="shared" si="29"/>
        <v>0</v>
      </c>
      <c r="O60" s="213">
        <f t="shared" si="29"/>
        <v>0</v>
      </c>
      <c r="P60" s="213">
        <f t="shared" si="29"/>
        <v>1097000</v>
      </c>
      <c r="Q60" s="223">
        <f t="shared" si="29"/>
        <v>1105000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>
      <c r="A61" s="71"/>
      <c r="B61" s="72" t="s">
        <v>205</v>
      </c>
      <c r="C61" s="73" t="s">
        <v>378</v>
      </c>
      <c r="D61" s="212">
        <f>D62+D70+D73</f>
        <v>1090000</v>
      </c>
      <c r="E61" s="212">
        <f>E62+E70+E73</f>
        <v>640000</v>
      </c>
      <c r="F61" s="212">
        <f>F62+F70+F73</f>
        <v>450000</v>
      </c>
      <c r="G61" s="212">
        <f t="shared" ref="G61:Q61" si="30">G62+G70+G73</f>
        <v>0</v>
      </c>
      <c r="H61" s="212">
        <f t="shared" si="30"/>
        <v>0</v>
      </c>
      <c r="I61" s="212">
        <f t="shared" si="30"/>
        <v>450000</v>
      </c>
      <c r="J61" s="212">
        <f t="shared" si="30"/>
        <v>0</v>
      </c>
      <c r="K61" s="212">
        <f t="shared" si="30"/>
        <v>0</v>
      </c>
      <c r="L61" s="212">
        <f t="shared" si="30"/>
        <v>0</v>
      </c>
      <c r="M61" s="212">
        <f t="shared" si="30"/>
        <v>0</v>
      </c>
      <c r="N61" s="212">
        <f t="shared" si="30"/>
        <v>0</v>
      </c>
      <c r="O61" s="212">
        <f t="shared" si="30"/>
        <v>0</v>
      </c>
      <c r="P61" s="212">
        <f t="shared" si="30"/>
        <v>1097000</v>
      </c>
      <c r="Q61" s="222">
        <f t="shared" si="30"/>
        <v>1105000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>
      <c r="A62" s="89"/>
      <c r="B62" s="90" t="s">
        <v>206</v>
      </c>
      <c r="C62" s="91" t="s">
        <v>207</v>
      </c>
      <c r="D62" s="212">
        <f>D63+D65+D67</f>
        <v>1055000</v>
      </c>
      <c r="E62" s="212">
        <f>E63+E65+E67</f>
        <v>605000</v>
      </c>
      <c r="F62" s="212">
        <f>F63+F65+F67</f>
        <v>450000</v>
      </c>
      <c r="G62" s="212">
        <f t="shared" ref="G62:Q62" si="31">G63+G65+G67</f>
        <v>0</v>
      </c>
      <c r="H62" s="212">
        <f t="shared" si="31"/>
        <v>0</v>
      </c>
      <c r="I62" s="212">
        <f t="shared" si="31"/>
        <v>450000</v>
      </c>
      <c r="J62" s="212">
        <f t="shared" si="31"/>
        <v>0</v>
      </c>
      <c r="K62" s="212">
        <f t="shared" si="31"/>
        <v>0</v>
      </c>
      <c r="L62" s="212">
        <f t="shared" si="31"/>
        <v>0</v>
      </c>
      <c r="M62" s="212">
        <f t="shared" si="31"/>
        <v>0</v>
      </c>
      <c r="N62" s="212">
        <f t="shared" si="31"/>
        <v>0</v>
      </c>
      <c r="O62" s="212">
        <f t="shared" si="31"/>
        <v>0</v>
      </c>
      <c r="P62" s="212">
        <f t="shared" si="31"/>
        <v>1062000</v>
      </c>
      <c r="Q62" s="222">
        <f t="shared" si="31"/>
        <v>1069000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>
      <c r="A63" s="71"/>
      <c r="B63" s="90" t="s">
        <v>208</v>
      </c>
      <c r="C63" s="91" t="s">
        <v>366</v>
      </c>
      <c r="D63" s="212">
        <f>D64</f>
        <v>870000</v>
      </c>
      <c r="E63" s="212">
        <f>E64</f>
        <v>420000</v>
      </c>
      <c r="F63" s="212">
        <f>F64</f>
        <v>450000</v>
      </c>
      <c r="G63" s="212">
        <f t="shared" ref="G63:Q63" si="32">G64</f>
        <v>0</v>
      </c>
      <c r="H63" s="212">
        <f t="shared" si="32"/>
        <v>0</v>
      </c>
      <c r="I63" s="212">
        <f t="shared" si="32"/>
        <v>450000</v>
      </c>
      <c r="J63" s="212">
        <f t="shared" si="32"/>
        <v>0</v>
      </c>
      <c r="K63" s="212">
        <f t="shared" si="32"/>
        <v>0</v>
      </c>
      <c r="L63" s="212">
        <f t="shared" si="32"/>
        <v>0</v>
      </c>
      <c r="M63" s="212">
        <f t="shared" si="32"/>
        <v>0</v>
      </c>
      <c r="N63" s="212">
        <f t="shared" si="32"/>
        <v>0</v>
      </c>
      <c r="O63" s="212">
        <f t="shared" si="32"/>
        <v>0</v>
      </c>
      <c r="P63" s="212">
        <f t="shared" si="32"/>
        <v>875000</v>
      </c>
      <c r="Q63" s="222">
        <f t="shared" si="32"/>
        <v>880000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>
      <c r="A64" s="76" t="s">
        <v>313</v>
      </c>
      <c r="B64" s="87" t="s">
        <v>210</v>
      </c>
      <c r="C64" s="78" t="s">
        <v>211</v>
      </c>
      <c r="D64" s="211">
        <f t="shared" ref="D64" si="33">E64+F64</f>
        <v>870000</v>
      </c>
      <c r="E64" s="139">
        <v>420000</v>
      </c>
      <c r="F64" s="211">
        <f>SUM(G64:N64)</f>
        <v>450000</v>
      </c>
      <c r="G64" s="139"/>
      <c r="H64" s="139"/>
      <c r="I64" s="139">
        <v>450000</v>
      </c>
      <c r="J64" s="139"/>
      <c r="K64" s="139"/>
      <c r="L64" s="139"/>
      <c r="M64" s="139"/>
      <c r="N64" s="139"/>
      <c r="O64" s="139"/>
      <c r="P64" s="139">
        <v>875000</v>
      </c>
      <c r="Q64" s="140">
        <v>880000</v>
      </c>
      <c r="R64" s="51"/>
      <c r="S64" s="136"/>
      <c r="T64" s="105"/>
      <c r="V64" s="141"/>
      <c r="W64" s="105"/>
    </row>
    <row r="65" spans="1:80" s="39" customFormat="1" ht="18" customHeight="1">
      <c r="A65" s="81"/>
      <c r="B65" s="92" t="s">
        <v>367</v>
      </c>
      <c r="C65" s="93" t="s">
        <v>212</v>
      </c>
      <c r="D65" s="212">
        <f t="shared" ref="D65:E65" si="34">D66</f>
        <v>35000</v>
      </c>
      <c r="E65" s="212">
        <f t="shared" si="34"/>
        <v>35000</v>
      </c>
      <c r="F65" s="212">
        <f>F66</f>
        <v>0</v>
      </c>
      <c r="G65" s="212">
        <f t="shared" ref="G65:Q65" si="35">G66</f>
        <v>0</v>
      </c>
      <c r="H65" s="212">
        <f t="shared" si="35"/>
        <v>0</v>
      </c>
      <c r="I65" s="212">
        <f t="shared" si="35"/>
        <v>0</v>
      </c>
      <c r="J65" s="212">
        <f t="shared" si="35"/>
        <v>0</v>
      </c>
      <c r="K65" s="212">
        <f t="shared" si="35"/>
        <v>0</v>
      </c>
      <c r="L65" s="212">
        <f t="shared" si="35"/>
        <v>0</v>
      </c>
      <c r="M65" s="212">
        <f t="shared" si="35"/>
        <v>0</v>
      </c>
      <c r="N65" s="212">
        <f t="shared" si="35"/>
        <v>0</v>
      </c>
      <c r="O65" s="212">
        <f t="shared" si="35"/>
        <v>0</v>
      </c>
      <c r="P65" s="212">
        <f t="shared" si="35"/>
        <v>35000</v>
      </c>
      <c r="Q65" s="222">
        <f t="shared" si="35"/>
        <v>35000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>
      <c r="A66" s="76" t="s">
        <v>314</v>
      </c>
      <c r="B66" s="87" t="s">
        <v>214</v>
      </c>
      <c r="C66" s="78" t="s">
        <v>215</v>
      </c>
      <c r="D66" s="211">
        <f t="shared" ref="D66" si="36">E66+F66</f>
        <v>35000</v>
      </c>
      <c r="E66" s="139">
        <v>35000</v>
      </c>
      <c r="F66" s="211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v>35000</v>
      </c>
      <c r="Q66" s="115">
        <v>35000</v>
      </c>
      <c r="R66" s="51"/>
      <c r="S66" s="136"/>
      <c r="T66" s="105"/>
      <c r="V66" s="141"/>
      <c r="W66" s="105"/>
    </row>
    <row r="67" spans="1:80" s="39" customFormat="1" ht="16.5" customHeight="1">
      <c r="A67" s="81"/>
      <c r="B67" s="92" t="s">
        <v>350</v>
      </c>
      <c r="C67" s="93" t="s">
        <v>216</v>
      </c>
      <c r="D67" s="212">
        <f t="shared" ref="D67:E67" si="37">D68+D69</f>
        <v>150000</v>
      </c>
      <c r="E67" s="212">
        <f t="shared" si="37"/>
        <v>150000</v>
      </c>
      <c r="F67" s="212">
        <f>F68+F69</f>
        <v>0</v>
      </c>
      <c r="G67" s="212">
        <f t="shared" ref="G67:Q67" si="38">G68+G69</f>
        <v>0</v>
      </c>
      <c r="H67" s="212">
        <f t="shared" si="38"/>
        <v>0</v>
      </c>
      <c r="I67" s="212">
        <f t="shared" si="38"/>
        <v>0</v>
      </c>
      <c r="J67" s="212">
        <f t="shared" si="38"/>
        <v>0</v>
      </c>
      <c r="K67" s="212">
        <f t="shared" si="38"/>
        <v>0</v>
      </c>
      <c r="L67" s="212">
        <f t="shared" si="38"/>
        <v>0</v>
      </c>
      <c r="M67" s="212">
        <f t="shared" si="38"/>
        <v>0</v>
      </c>
      <c r="N67" s="212">
        <f t="shared" si="38"/>
        <v>0</v>
      </c>
      <c r="O67" s="212">
        <f t="shared" si="38"/>
        <v>0</v>
      </c>
      <c r="P67" s="212">
        <f t="shared" si="38"/>
        <v>152000</v>
      </c>
      <c r="Q67" s="222">
        <f t="shared" si="38"/>
        <v>154000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>
      <c r="A68" s="76" t="s">
        <v>315</v>
      </c>
      <c r="B68" s="87" t="s">
        <v>217</v>
      </c>
      <c r="C68" s="78" t="s">
        <v>218</v>
      </c>
      <c r="D68" s="211">
        <f t="shared" ref="D68:D69" si="39">E68+F68</f>
        <v>135000</v>
      </c>
      <c r="E68" s="139">
        <v>135000</v>
      </c>
      <c r="F68" s="211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v>136000</v>
      </c>
      <c r="Q68" s="115">
        <v>137000</v>
      </c>
      <c r="R68" s="51"/>
      <c r="S68" s="136"/>
      <c r="T68" s="105"/>
      <c r="V68" s="141"/>
      <c r="W68" s="105"/>
    </row>
    <row r="69" spans="1:80" ht="18" customHeight="1">
      <c r="A69" s="76" t="s">
        <v>316</v>
      </c>
      <c r="B69" s="87" t="s">
        <v>220</v>
      </c>
      <c r="C69" s="78" t="s">
        <v>349</v>
      </c>
      <c r="D69" s="211">
        <f t="shared" si="39"/>
        <v>15000</v>
      </c>
      <c r="E69" s="139">
        <v>15000</v>
      </c>
      <c r="F69" s="211">
        <f>SUM(G69:N69)</f>
        <v>0</v>
      </c>
      <c r="G69" s="115">
        <v>0</v>
      </c>
      <c r="H69" s="115"/>
      <c r="I69" s="115"/>
      <c r="J69" s="115"/>
      <c r="K69" s="115"/>
      <c r="L69" s="115"/>
      <c r="M69" s="115"/>
      <c r="N69" s="115"/>
      <c r="O69" s="115"/>
      <c r="P69" s="115">
        <v>16000</v>
      </c>
      <c r="Q69" s="115">
        <v>17000</v>
      </c>
      <c r="R69" s="51"/>
      <c r="S69" s="136"/>
      <c r="T69" s="105"/>
      <c r="V69" s="141"/>
      <c r="W69" s="105"/>
    </row>
    <row r="70" spans="1:80" s="39" customFormat="1" ht="18" customHeight="1">
      <c r="A70" s="81"/>
      <c r="B70" s="74" t="s">
        <v>221</v>
      </c>
      <c r="C70" s="75" t="s">
        <v>222</v>
      </c>
      <c r="D70" s="212">
        <f t="shared" ref="D70:Q74" si="40">D71</f>
        <v>35000</v>
      </c>
      <c r="E70" s="212">
        <f t="shared" si="40"/>
        <v>35000</v>
      </c>
      <c r="F70" s="212">
        <f t="shared" si="40"/>
        <v>0</v>
      </c>
      <c r="G70" s="212">
        <f t="shared" si="40"/>
        <v>0</v>
      </c>
      <c r="H70" s="212">
        <f t="shared" si="40"/>
        <v>0</v>
      </c>
      <c r="I70" s="212">
        <f t="shared" si="40"/>
        <v>0</v>
      </c>
      <c r="J70" s="212">
        <f t="shared" si="40"/>
        <v>0</v>
      </c>
      <c r="K70" s="212">
        <f t="shared" si="40"/>
        <v>0</v>
      </c>
      <c r="L70" s="212">
        <f t="shared" si="40"/>
        <v>0</v>
      </c>
      <c r="M70" s="212">
        <f t="shared" si="40"/>
        <v>0</v>
      </c>
      <c r="N70" s="212">
        <f t="shared" si="40"/>
        <v>0</v>
      </c>
      <c r="O70" s="212">
        <f t="shared" si="40"/>
        <v>0</v>
      </c>
      <c r="P70" s="212">
        <f t="shared" si="40"/>
        <v>35000</v>
      </c>
      <c r="Q70" s="212">
        <f t="shared" si="40"/>
        <v>36000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>
      <c r="A71" s="81"/>
      <c r="B71" s="74" t="s">
        <v>223</v>
      </c>
      <c r="C71" s="75" t="s">
        <v>417</v>
      </c>
      <c r="D71" s="212">
        <f t="shared" si="40"/>
        <v>35000</v>
      </c>
      <c r="E71" s="212">
        <f t="shared" si="40"/>
        <v>35000</v>
      </c>
      <c r="F71" s="212">
        <f t="shared" si="40"/>
        <v>0</v>
      </c>
      <c r="G71" s="212">
        <f t="shared" si="40"/>
        <v>0</v>
      </c>
      <c r="H71" s="212">
        <f t="shared" si="40"/>
        <v>0</v>
      </c>
      <c r="I71" s="212">
        <f t="shared" si="40"/>
        <v>0</v>
      </c>
      <c r="J71" s="212">
        <f t="shared" si="40"/>
        <v>0</v>
      </c>
      <c r="K71" s="212">
        <f t="shared" si="40"/>
        <v>0</v>
      </c>
      <c r="L71" s="212">
        <f t="shared" si="40"/>
        <v>0</v>
      </c>
      <c r="M71" s="212">
        <f t="shared" si="40"/>
        <v>0</v>
      </c>
      <c r="N71" s="212">
        <f t="shared" si="40"/>
        <v>0</v>
      </c>
      <c r="O71" s="212">
        <f t="shared" si="40"/>
        <v>0</v>
      </c>
      <c r="P71" s="212">
        <f t="shared" si="40"/>
        <v>35000</v>
      </c>
      <c r="Q71" s="212">
        <f t="shared" si="40"/>
        <v>36000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>
      <c r="A72" s="76" t="s">
        <v>317</v>
      </c>
      <c r="B72" s="87" t="s">
        <v>227</v>
      </c>
      <c r="C72" s="78" t="s">
        <v>228</v>
      </c>
      <c r="D72" s="211">
        <f t="shared" ref="D72" si="41">E72+F72</f>
        <v>35000</v>
      </c>
      <c r="E72" s="139">
        <v>35000</v>
      </c>
      <c r="F72" s="211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v>35000</v>
      </c>
      <c r="Q72" s="115">
        <v>36000</v>
      </c>
      <c r="R72" s="51"/>
      <c r="S72" s="136"/>
      <c r="T72" s="105"/>
      <c r="V72" s="141"/>
      <c r="W72" s="105"/>
    </row>
    <row r="73" spans="1:80" s="39" customFormat="1" ht="18" customHeight="1">
      <c r="A73" s="81"/>
      <c r="B73" s="88" t="s">
        <v>298</v>
      </c>
      <c r="C73" s="137" t="s">
        <v>368</v>
      </c>
      <c r="D73" s="212">
        <f t="shared" si="40"/>
        <v>0</v>
      </c>
      <c r="E73" s="212">
        <f t="shared" si="40"/>
        <v>0</v>
      </c>
      <c r="F73" s="212">
        <f t="shared" si="40"/>
        <v>0</v>
      </c>
      <c r="G73" s="212">
        <f t="shared" si="40"/>
        <v>0</v>
      </c>
      <c r="H73" s="212">
        <f t="shared" si="40"/>
        <v>0</v>
      </c>
      <c r="I73" s="212">
        <f t="shared" si="40"/>
        <v>0</v>
      </c>
      <c r="J73" s="212">
        <f t="shared" si="40"/>
        <v>0</v>
      </c>
      <c r="K73" s="212">
        <f t="shared" si="40"/>
        <v>0</v>
      </c>
      <c r="L73" s="212">
        <f t="shared" si="40"/>
        <v>0</v>
      </c>
      <c r="M73" s="212">
        <f t="shared" si="40"/>
        <v>0</v>
      </c>
      <c r="N73" s="212">
        <f t="shared" si="40"/>
        <v>0</v>
      </c>
      <c r="O73" s="212">
        <f t="shared" si="40"/>
        <v>0</v>
      </c>
      <c r="P73" s="212">
        <f t="shared" si="40"/>
        <v>0</v>
      </c>
      <c r="Q73" s="212">
        <f t="shared" si="40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>
      <c r="A74" s="81"/>
      <c r="B74" s="88" t="s">
        <v>299</v>
      </c>
      <c r="C74" s="80" t="s">
        <v>300</v>
      </c>
      <c r="D74" s="212">
        <f t="shared" si="40"/>
        <v>0</v>
      </c>
      <c r="E74" s="212">
        <f t="shared" si="40"/>
        <v>0</v>
      </c>
      <c r="F74" s="212">
        <f t="shared" si="40"/>
        <v>0</v>
      </c>
      <c r="G74" s="212">
        <f t="shared" si="40"/>
        <v>0</v>
      </c>
      <c r="H74" s="212">
        <f t="shared" si="40"/>
        <v>0</v>
      </c>
      <c r="I74" s="212">
        <f t="shared" si="40"/>
        <v>0</v>
      </c>
      <c r="J74" s="212">
        <f t="shared" si="40"/>
        <v>0</v>
      </c>
      <c r="K74" s="212">
        <f t="shared" si="40"/>
        <v>0</v>
      </c>
      <c r="L74" s="212">
        <f t="shared" si="40"/>
        <v>0</v>
      </c>
      <c r="M74" s="212">
        <f t="shared" si="40"/>
        <v>0</v>
      </c>
      <c r="N74" s="212">
        <f t="shared" si="40"/>
        <v>0</v>
      </c>
      <c r="O74" s="212">
        <f t="shared" si="40"/>
        <v>0</v>
      </c>
      <c r="P74" s="212">
        <f t="shared" si="40"/>
        <v>0</v>
      </c>
      <c r="Q74" s="212">
        <f t="shared" si="40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>
      <c r="A75" s="76" t="s">
        <v>206</v>
      </c>
      <c r="B75" s="87" t="s">
        <v>301</v>
      </c>
      <c r="C75" s="78" t="s">
        <v>320</v>
      </c>
      <c r="D75" s="211">
        <f t="shared" ref="D75" si="42">E75+F75</f>
        <v>0</v>
      </c>
      <c r="E75" s="139"/>
      <c r="F75" s="211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>
      <c r="A76" s="366" t="s">
        <v>418</v>
      </c>
      <c r="B76" s="367"/>
      <c r="C76" s="368"/>
      <c r="D76" s="213">
        <f t="shared" ref="D76:Q78" si="43">D77</f>
        <v>500000</v>
      </c>
      <c r="E76" s="213">
        <f t="shared" si="43"/>
        <v>500000</v>
      </c>
      <c r="F76" s="213">
        <f t="shared" si="43"/>
        <v>0</v>
      </c>
      <c r="G76" s="213">
        <f t="shared" si="43"/>
        <v>0</v>
      </c>
      <c r="H76" s="213">
        <f t="shared" si="43"/>
        <v>0</v>
      </c>
      <c r="I76" s="213">
        <f t="shared" si="43"/>
        <v>0</v>
      </c>
      <c r="J76" s="213">
        <f t="shared" si="43"/>
        <v>0</v>
      </c>
      <c r="K76" s="213">
        <f t="shared" si="43"/>
        <v>0</v>
      </c>
      <c r="L76" s="213">
        <f t="shared" si="43"/>
        <v>0</v>
      </c>
      <c r="M76" s="213">
        <f t="shared" si="43"/>
        <v>0</v>
      </c>
      <c r="N76" s="213">
        <f t="shared" si="43"/>
        <v>0</v>
      </c>
      <c r="O76" s="213">
        <f t="shared" si="43"/>
        <v>0</v>
      </c>
      <c r="P76" s="213">
        <f t="shared" si="43"/>
        <v>510000</v>
      </c>
      <c r="Q76" s="213">
        <f t="shared" si="43"/>
        <v>520000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>
      <c r="A77" s="71"/>
      <c r="B77" s="72" t="s">
        <v>302</v>
      </c>
      <c r="C77" s="85" t="s">
        <v>303</v>
      </c>
      <c r="D77" s="212">
        <f t="shared" si="43"/>
        <v>500000</v>
      </c>
      <c r="E77" s="212">
        <f t="shared" si="43"/>
        <v>500000</v>
      </c>
      <c r="F77" s="212">
        <f t="shared" si="43"/>
        <v>0</v>
      </c>
      <c r="G77" s="212">
        <f t="shared" si="43"/>
        <v>0</v>
      </c>
      <c r="H77" s="212">
        <f t="shared" si="43"/>
        <v>0</v>
      </c>
      <c r="I77" s="212">
        <f t="shared" si="43"/>
        <v>0</v>
      </c>
      <c r="J77" s="212">
        <f t="shared" si="43"/>
        <v>0</v>
      </c>
      <c r="K77" s="212">
        <f t="shared" si="43"/>
        <v>0</v>
      </c>
      <c r="L77" s="212">
        <f t="shared" si="43"/>
        <v>0</v>
      </c>
      <c r="M77" s="212">
        <f t="shared" si="43"/>
        <v>0</v>
      </c>
      <c r="N77" s="212">
        <f t="shared" si="43"/>
        <v>0</v>
      </c>
      <c r="O77" s="212">
        <f t="shared" si="43"/>
        <v>0</v>
      </c>
      <c r="P77" s="212">
        <f t="shared" si="43"/>
        <v>510000</v>
      </c>
      <c r="Q77" s="212">
        <f t="shared" si="43"/>
        <v>520000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>
      <c r="A78" s="71"/>
      <c r="B78" s="72" t="s">
        <v>304</v>
      </c>
      <c r="C78" s="96" t="s">
        <v>305</v>
      </c>
      <c r="D78" s="212">
        <f t="shared" si="43"/>
        <v>500000</v>
      </c>
      <c r="E78" s="212">
        <f t="shared" si="43"/>
        <v>500000</v>
      </c>
      <c r="F78" s="212">
        <f t="shared" si="43"/>
        <v>0</v>
      </c>
      <c r="G78" s="212">
        <f t="shared" si="43"/>
        <v>0</v>
      </c>
      <c r="H78" s="212">
        <f t="shared" si="43"/>
        <v>0</v>
      </c>
      <c r="I78" s="212">
        <f t="shared" si="43"/>
        <v>0</v>
      </c>
      <c r="J78" s="212">
        <f t="shared" si="43"/>
        <v>0</v>
      </c>
      <c r="K78" s="212">
        <f t="shared" si="43"/>
        <v>0</v>
      </c>
      <c r="L78" s="212">
        <f t="shared" si="43"/>
        <v>0</v>
      </c>
      <c r="M78" s="212">
        <f t="shared" si="43"/>
        <v>0</v>
      </c>
      <c r="N78" s="212">
        <f t="shared" si="43"/>
        <v>0</v>
      </c>
      <c r="O78" s="212">
        <f t="shared" si="43"/>
        <v>0</v>
      </c>
      <c r="P78" s="212">
        <f t="shared" si="43"/>
        <v>510000</v>
      </c>
      <c r="Q78" s="212">
        <f t="shared" si="43"/>
        <v>520000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>
      <c r="A79" s="76" t="s">
        <v>221</v>
      </c>
      <c r="B79" s="87" t="s">
        <v>321</v>
      </c>
      <c r="C79" s="78" t="s">
        <v>322</v>
      </c>
      <c r="D79" s="211">
        <f t="shared" ref="D79" si="44">E79+F79</f>
        <v>500000</v>
      </c>
      <c r="E79" s="139">
        <v>500000</v>
      </c>
      <c r="F79" s="211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v>510000</v>
      </c>
      <c r="Q79" s="139">
        <v>520000</v>
      </c>
      <c r="R79" s="51"/>
      <c r="S79" s="136"/>
      <c r="T79" s="105"/>
      <c r="V79" s="141"/>
      <c r="W79" s="105"/>
    </row>
    <row r="80" spans="1:80" s="110" customFormat="1" ht="31.5" customHeight="1">
      <c r="A80" s="353" t="s">
        <v>351</v>
      </c>
      <c r="B80" s="354"/>
      <c r="C80" s="355"/>
      <c r="D80" s="213">
        <f t="shared" ref="D80:Q82" si="45">D81</f>
        <v>0</v>
      </c>
      <c r="E80" s="213">
        <f t="shared" si="45"/>
        <v>0</v>
      </c>
      <c r="F80" s="213">
        <f t="shared" si="45"/>
        <v>0</v>
      </c>
      <c r="G80" s="213">
        <f t="shared" si="45"/>
        <v>0</v>
      </c>
      <c r="H80" s="213">
        <f t="shared" si="45"/>
        <v>0</v>
      </c>
      <c r="I80" s="213">
        <f t="shared" si="45"/>
        <v>0</v>
      </c>
      <c r="J80" s="213">
        <f t="shared" si="45"/>
        <v>0</v>
      </c>
      <c r="K80" s="213">
        <f t="shared" si="45"/>
        <v>0</v>
      </c>
      <c r="L80" s="213">
        <f t="shared" si="45"/>
        <v>0</v>
      </c>
      <c r="M80" s="213">
        <f t="shared" si="45"/>
        <v>0</v>
      </c>
      <c r="N80" s="213">
        <f t="shared" si="45"/>
        <v>0</v>
      </c>
      <c r="O80" s="213">
        <f t="shared" si="45"/>
        <v>0</v>
      </c>
      <c r="P80" s="213">
        <f t="shared" si="45"/>
        <v>0</v>
      </c>
      <c r="Q80" s="213">
        <f t="shared" si="45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>
      <c r="A81" s="71"/>
      <c r="B81" s="72" t="s">
        <v>306</v>
      </c>
      <c r="C81" s="73" t="s">
        <v>307</v>
      </c>
      <c r="D81" s="212">
        <f t="shared" si="45"/>
        <v>0</v>
      </c>
      <c r="E81" s="212">
        <f t="shared" si="45"/>
        <v>0</v>
      </c>
      <c r="F81" s="212">
        <f t="shared" si="45"/>
        <v>0</v>
      </c>
      <c r="G81" s="212">
        <f t="shared" si="45"/>
        <v>0</v>
      </c>
      <c r="H81" s="212">
        <f t="shared" si="45"/>
        <v>0</v>
      </c>
      <c r="I81" s="212">
        <f t="shared" si="45"/>
        <v>0</v>
      </c>
      <c r="J81" s="212">
        <f t="shared" si="45"/>
        <v>0</v>
      </c>
      <c r="K81" s="212">
        <f t="shared" si="45"/>
        <v>0</v>
      </c>
      <c r="L81" s="212">
        <f t="shared" si="45"/>
        <v>0</v>
      </c>
      <c r="M81" s="212">
        <f t="shared" si="45"/>
        <v>0</v>
      </c>
      <c r="N81" s="212">
        <f t="shared" si="45"/>
        <v>0</v>
      </c>
      <c r="O81" s="212">
        <f t="shared" si="45"/>
        <v>0</v>
      </c>
      <c r="P81" s="212">
        <f t="shared" si="45"/>
        <v>0</v>
      </c>
      <c r="Q81" s="212">
        <f t="shared" si="45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>
      <c r="A82" s="71"/>
      <c r="B82" s="72" t="s">
        <v>308</v>
      </c>
      <c r="C82" s="73" t="s">
        <v>369</v>
      </c>
      <c r="D82" s="212">
        <f t="shared" si="45"/>
        <v>0</v>
      </c>
      <c r="E82" s="212">
        <f t="shared" si="45"/>
        <v>0</v>
      </c>
      <c r="F82" s="212">
        <f t="shared" si="45"/>
        <v>0</v>
      </c>
      <c r="G82" s="212">
        <f t="shared" si="45"/>
        <v>0</v>
      </c>
      <c r="H82" s="212">
        <f t="shared" si="45"/>
        <v>0</v>
      </c>
      <c r="I82" s="212">
        <f t="shared" si="45"/>
        <v>0</v>
      </c>
      <c r="J82" s="212">
        <f t="shared" si="45"/>
        <v>0</v>
      </c>
      <c r="K82" s="212">
        <f t="shared" si="45"/>
        <v>0</v>
      </c>
      <c r="L82" s="212">
        <f t="shared" si="45"/>
        <v>0</v>
      </c>
      <c r="M82" s="212">
        <f t="shared" si="45"/>
        <v>0</v>
      </c>
      <c r="N82" s="212">
        <f t="shared" si="45"/>
        <v>0</v>
      </c>
      <c r="O82" s="212">
        <f t="shared" si="45"/>
        <v>0</v>
      </c>
      <c r="P82" s="212">
        <f t="shared" si="45"/>
        <v>0</v>
      </c>
      <c r="Q82" s="212">
        <f t="shared" si="45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>
      <c r="A83" s="76" t="s">
        <v>318</v>
      </c>
      <c r="B83" s="87" t="s">
        <v>309</v>
      </c>
      <c r="C83" s="78" t="s">
        <v>310</v>
      </c>
      <c r="D83" s="211">
        <f t="shared" ref="D83" si="46">E83+F83</f>
        <v>0</v>
      </c>
      <c r="E83" s="139"/>
      <c r="F83" s="211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6"/>
      <c r="T83" s="105"/>
      <c r="V83" s="141"/>
      <c r="W83" s="105"/>
    </row>
    <row r="84" spans="1:80" s="110" customFormat="1" ht="27" customHeight="1">
      <c r="A84" s="357" t="s">
        <v>352</v>
      </c>
      <c r="B84" s="358"/>
      <c r="C84" s="359"/>
      <c r="D84" s="213">
        <f t="shared" ref="D84:Q86" si="47">D85</f>
        <v>500000</v>
      </c>
      <c r="E84" s="213">
        <f t="shared" si="47"/>
        <v>50000</v>
      </c>
      <c r="F84" s="213">
        <f t="shared" si="47"/>
        <v>450000</v>
      </c>
      <c r="G84" s="213">
        <f t="shared" si="47"/>
        <v>0</v>
      </c>
      <c r="H84" s="213">
        <f t="shared" si="47"/>
        <v>0</v>
      </c>
      <c r="I84" s="213">
        <f t="shared" si="47"/>
        <v>450000</v>
      </c>
      <c r="J84" s="213">
        <f t="shared" si="47"/>
        <v>0</v>
      </c>
      <c r="K84" s="213">
        <f t="shared" si="47"/>
        <v>0</v>
      </c>
      <c r="L84" s="213">
        <f t="shared" si="47"/>
        <v>0</v>
      </c>
      <c r="M84" s="213">
        <f t="shared" si="47"/>
        <v>0</v>
      </c>
      <c r="N84" s="213">
        <f t="shared" si="47"/>
        <v>0</v>
      </c>
      <c r="O84" s="213">
        <f t="shared" si="47"/>
        <v>0</v>
      </c>
      <c r="P84" s="213">
        <f t="shared" si="47"/>
        <v>510000</v>
      </c>
      <c r="Q84" s="213">
        <f t="shared" si="47"/>
        <v>520000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>
      <c r="A85" s="71"/>
      <c r="B85" s="74" t="s">
        <v>221</v>
      </c>
      <c r="C85" s="75" t="s">
        <v>222</v>
      </c>
      <c r="D85" s="212">
        <f t="shared" si="47"/>
        <v>500000</v>
      </c>
      <c r="E85" s="212">
        <f t="shared" si="47"/>
        <v>50000</v>
      </c>
      <c r="F85" s="212">
        <f t="shared" si="47"/>
        <v>450000</v>
      </c>
      <c r="G85" s="212">
        <f t="shared" si="47"/>
        <v>0</v>
      </c>
      <c r="H85" s="212">
        <f t="shared" si="47"/>
        <v>0</v>
      </c>
      <c r="I85" s="212">
        <f t="shared" si="47"/>
        <v>450000</v>
      </c>
      <c r="J85" s="212">
        <f t="shared" si="47"/>
        <v>0</v>
      </c>
      <c r="K85" s="212">
        <f t="shared" si="47"/>
        <v>0</v>
      </c>
      <c r="L85" s="212">
        <f t="shared" si="47"/>
        <v>0</v>
      </c>
      <c r="M85" s="212">
        <f t="shared" si="47"/>
        <v>0</v>
      </c>
      <c r="N85" s="212">
        <f t="shared" si="47"/>
        <v>0</v>
      </c>
      <c r="O85" s="212">
        <f t="shared" si="47"/>
        <v>0</v>
      </c>
      <c r="P85" s="212">
        <f t="shared" si="47"/>
        <v>510000</v>
      </c>
      <c r="Q85" s="212">
        <f t="shared" si="47"/>
        <v>520000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>
      <c r="A86" s="71"/>
      <c r="B86" s="72" t="s">
        <v>232</v>
      </c>
      <c r="C86" s="73" t="s">
        <v>312</v>
      </c>
      <c r="D86" s="212">
        <f t="shared" si="47"/>
        <v>500000</v>
      </c>
      <c r="E86" s="212">
        <f t="shared" si="47"/>
        <v>50000</v>
      </c>
      <c r="F86" s="212">
        <f t="shared" si="47"/>
        <v>450000</v>
      </c>
      <c r="G86" s="212">
        <f t="shared" si="47"/>
        <v>0</v>
      </c>
      <c r="H86" s="212">
        <f t="shared" si="47"/>
        <v>0</v>
      </c>
      <c r="I86" s="212">
        <f t="shared" si="47"/>
        <v>450000</v>
      </c>
      <c r="J86" s="212">
        <f t="shared" si="47"/>
        <v>0</v>
      </c>
      <c r="K86" s="212">
        <f t="shared" si="47"/>
        <v>0</v>
      </c>
      <c r="L86" s="212">
        <f t="shared" si="47"/>
        <v>0</v>
      </c>
      <c r="M86" s="212">
        <f t="shared" si="47"/>
        <v>0</v>
      </c>
      <c r="N86" s="212">
        <f t="shared" si="47"/>
        <v>0</v>
      </c>
      <c r="O86" s="212">
        <f t="shared" si="47"/>
        <v>0</v>
      </c>
      <c r="P86" s="212">
        <f t="shared" si="47"/>
        <v>510000</v>
      </c>
      <c r="Q86" s="212">
        <f t="shared" si="47"/>
        <v>520000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>
      <c r="A87" s="76" t="s">
        <v>289</v>
      </c>
      <c r="B87" s="87" t="s">
        <v>237</v>
      </c>
      <c r="C87" s="78" t="s">
        <v>238</v>
      </c>
      <c r="D87" s="211">
        <f t="shared" ref="D87" si="48">E87+F87</f>
        <v>500000</v>
      </c>
      <c r="E87" s="139">
        <v>50000</v>
      </c>
      <c r="F87" s="211">
        <f>SUM(G87:N87)</f>
        <v>450000</v>
      </c>
      <c r="G87" s="115"/>
      <c r="H87" s="115"/>
      <c r="I87" s="115">
        <v>450000</v>
      </c>
      <c r="J87" s="115"/>
      <c r="K87" s="115"/>
      <c r="L87" s="115"/>
      <c r="M87" s="115"/>
      <c r="N87" s="115"/>
      <c r="O87" s="115"/>
      <c r="P87" s="115">
        <v>510000</v>
      </c>
      <c r="Q87" s="115">
        <v>520000</v>
      </c>
      <c r="R87" s="51"/>
      <c r="S87" s="136"/>
      <c r="T87" s="105"/>
      <c r="V87" s="141"/>
      <c r="W87" s="105"/>
    </row>
    <row r="88" spans="1:80" s="112" customFormat="1" ht="29.25" customHeight="1">
      <c r="A88" s="360" t="s">
        <v>353</v>
      </c>
      <c r="B88" s="361"/>
      <c r="C88" s="362"/>
      <c r="D88" s="213">
        <f t="shared" ref="D88:Q90" si="49">D89</f>
        <v>60000</v>
      </c>
      <c r="E88" s="213">
        <f t="shared" si="49"/>
        <v>60000</v>
      </c>
      <c r="F88" s="213">
        <f t="shared" si="49"/>
        <v>0</v>
      </c>
      <c r="G88" s="213">
        <f t="shared" si="49"/>
        <v>0</v>
      </c>
      <c r="H88" s="213">
        <f t="shared" si="49"/>
        <v>0</v>
      </c>
      <c r="I88" s="213">
        <f t="shared" si="49"/>
        <v>0</v>
      </c>
      <c r="J88" s="213">
        <f t="shared" si="49"/>
        <v>0</v>
      </c>
      <c r="K88" s="213">
        <f t="shared" si="49"/>
        <v>0</v>
      </c>
      <c r="L88" s="213">
        <f t="shared" si="49"/>
        <v>0</v>
      </c>
      <c r="M88" s="213">
        <f t="shared" si="49"/>
        <v>0</v>
      </c>
      <c r="N88" s="213">
        <f t="shared" si="49"/>
        <v>0</v>
      </c>
      <c r="O88" s="213">
        <f t="shared" si="49"/>
        <v>0</v>
      </c>
      <c r="P88" s="213">
        <f t="shared" si="49"/>
        <v>61000</v>
      </c>
      <c r="Q88" s="213">
        <f t="shared" si="49"/>
        <v>62000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>
      <c r="A89" s="71"/>
      <c r="B89" s="72" t="s">
        <v>221</v>
      </c>
      <c r="C89" s="75" t="s">
        <v>222</v>
      </c>
      <c r="D89" s="212">
        <f t="shared" si="49"/>
        <v>60000</v>
      </c>
      <c r="E89" s="212">
        <f t="shared" si="49"/>
        <v>60000</v>
      </c>
      <c r="F89" s="212">
        <f t="shared" si="49"/>
        <v>0</v>
      </c>
      <c r="G89" s="212">
        <f t="shared" si="49"/>
        <v>0</v>
      </c>
      <c r="H89" s="212">
        <f t="shared" si="49"/>
        <v>0</v>
      </c>
      <c r="I89" s="212">
        <f t="shared" si="49"/>
        <v>0</v>
      </c>
      <c r="J89" s="212">
        <f t="shared" si="49"/>
        <v>0</v>
      </c>
      <c r="K89" s="212">
        <f t="shared" si="49"/>
        <v>0</v>
      </c>
      <c r="L89" s="212">
        <f t="shared" si="49"/>
        <v>0</v>
      </c>
      <c r="M89" s="212">
        <f t="shared" si="49"/>
        <v>0</v>
      </c>
      <c r="N89" s="212">
        <f t="shared" si="49"/>
        <v>0</v>
      </c>
      <c r="O89" s="212">
        <f t="shared" si="49"/>
        <v>0</v>
      </c>
      <c r="P89" s="212">
        <f t="shared" si="49"/>
        <v>61000</v>
      </c>
      <c r="Q89" s="212">
        <f t="shared" si="49"/>
        <v>62000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>
      <c r="A90" s="71"/>
      <c r="B90" s="72" t="s">
        <v>275</v>
      </c>
      <c r="C90" s="73" t="s">
        <v>276</v>
      </c>
      <c r="D90" s="212">
        <f t="shared" si="49"/>
        <v>60000</v>
      </c>
      <c r="E90" s="212">
        <f t="shared" si="49"/>
        <v>60000</v>
      </c>
      <c r="F90" s="212">
        <f t="shared" si="49"/>
        <v>0</v>
      </c>
      <c r="G90" s="212">
        <f t="shared" si="49"/>
        <v>0</v>
      </c>
      <c r="H90" s="212">
        <f t="shared" si="49"/>
        <v>0</v>
      </c>
      <c r="I90" s="212">
        <f t="shared" si="49"/>
        <v>0</v>
      </c>
      <c r="J90" s="212">
        <f t="shared" si="49"/>
        <v>0</v>
      </c>
      <c r="K90" s="212">
        <f t="shared" si="49"/>
        <v>0</v>
      </c>
      <c r="L90" s="212">
        <f t="shared" si="49"/>
        <v>0</v>
      </c>
      <c r="M90" s="212">
        <f t="shared" si="49"/>
        <v>0</v>
      </c>
      <c r="N90" s="212">
        <f t="shared" si="49"/>
        <v>0</v>
      </c>
      <c r="O90" s="212">
        <f t="shared" si="49"/>
        <v>0</v>
      </c>
      <c r="P90" s="212">
        <f t="shared" si="49"/>
        <v>61000</v>
      </c>
      <c r="Q90" s="212">
        <f t="shared" si="49"/>
        <v>62000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>
      <c r="A91" s="103" t="s">
        <v>319</v>
      </c>
      <c r="B91" s="104" t="s">
        <v>379</v>
      </c>
      <c r="C91" s="94" t="s">
        <v>354</v>
      </c>
      <c r="D91" s="211">
        <f t="shared" ref="D91" si="50">E91+F91</f>
        <v>60000</v>
      </c>
      <c r="E91" s="139">
        <v>60000</v>
      </c>
      <c r="F91" s="211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>
        <v>61000</v>
      </c>
      <c r="Q91" s="139">
        <v>62000</v>
      </c>
      <c r="R91" s="51"/>
      <c r="S91" s="136"/>
      <c r="T91" s="105"/>
      <c r="V91" s="141"/>
      <c r="W91" s="105"/>
    </row>
    <row r="92" spans="1:80" s="112" customFormat="1" ht="31.5" customHeight="1">
      <c r="A92" s="353" t="s">
        <v>419</v>
      </c>
      <c r="B92" s="354"/>
      <c r="C92" s="355"/>
      <c r="D92" s="213">
        <f>D93</f>
        <v>100000</v>
      </c>
      <c r="E92" s="213">
        <f t="shared" ref="E92:Q92" si="51">E93</f>
        <v>100000</v>
      </c>
      <c r="F92" s="213">
        <f t="shared" si="51"/>
        <v>0</v>
      </c>
      <c r="G92" s="213">
        <f t="shared" si="51"/>
        <v>0</v>
      </c>
      <c r="H92" s="213">
        <f t="shared" si="51"/>
        <v>0</v>
      </c>
      <c r="I92" s="213">
        <f t="shared" si="51"/>
        <v>0</v>
      </c>
      <c r="J92" s="213">
        <f t="shared" si="51"/>
        <v>0</v>
      </c>
      <c r="K92" s="213">
        <f t="shared" si="51"/>
        <v>0</v>
      </c>
      <c r="L92" s="213">
        <f t="shared" si="51"/>
        <v>0</v>
      </c>
      <c r="M92" s="213">
        <f t="shared" si="51"/>
        <v>0</v>
      </c>
      <c r="N92" s="213">
        <f t="shared" si="51"/>
        <v>0</v>
      </c>
      <c r="O92" s="213">
        <f t="shared" si="51"/>
        <v>0</v>
      </c>
      <c r="P92" s="213">
        <f t="shared" si="51"/>
        <v>102000</v>
      </c>
      <c r="Q92" s="213">
        <f t="shared" si="51"/>
        <v>103500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>
      <c r="A93" s="71"/>
      <c r="B93" s="74" t="s">
        <v>221</v>
      </c>
      <c r="C93" s="75" t="s">
        <v>222</v>
      </c>
      <c r="D93" s="212">
        <f>D94+D96</f>
        <v>100000</v>
      </c>
      <c r="E93" s="212">
        <f t="shared" ref="E93:Q93" si="52">E94+E96</f>
        <v>100000</v>
      </c>
      <c r="F93" s="212">
        <f t="shared" si="52"/>
        <v>0</v>
      </c>
      <c r="G93" s="212">
        <f t="shared" si="52"/>
        <v>0</v>
      </c>
      <c r="H93" s="212">
        <f t="shared" si="52"/>
        <v>0</v>
      </c>
      <c r="I93" s="212">
        <f t="shared" si="52"/>
        <v>0</v>
      </c>
      <c r="J93" s="212">
        <f t="shared" si="52"/>
        <v>0</v>
      </c>
      <c r="K93" s="212">
        <f t="shared" si="52"/>
        <v>0</v>
      </c>
      <c r="L93" s="212">
        <f t="shared" si="52"/>
        <v>0</v>
      </c>
      <c r="M93" s="212">
        <f t="shared" si="52"/>
        <v>0</v>
      </c>
      <c r="N93" s="212">
        <f t="shared" si="52"/>
        <v>0</v>
      </c>
      <c r="O93" s="212">
        <f t="shared" si="52"/>
        <v>0</v>
      </c>
      <c r="P93" s="212">
        <f t="shared" si="52"/>
        <v>102000</v>
      </c>
      <c r="Q93" s="212">
        <f t="shared" si="52"/>
        <v>103500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>
      <c r="A94" s="71"/>
      <c r="B94" s="72" t="s">
        <v>247</v>
      </c>
      <c r="C94" s="73" t="s">
        <v>248</v>
      </c>
      <c r="D94" s="212">
        <f>D95</f>
        <v>70000</v>
      </c>
      <c r="E94" s="212">
        <f t="shared" ref="E94:Q94" si="53">E95</f>
        <v>70000</v>
      </c>
      <c r="F94" s="212">
        <f t="shared" si="53"/>
        <v>0</v>
      </c>
      <c r="G94" s="212">
        <f t="shared" si="53"/>
        <v>0</v>
      </c>
      <c r="H94" s="212">
        <f t="shared" si="53"/>
        <v>0</v>
      </c>
      <c r="I94" s="212">
        <f t="shared" si="53"/>
        <v>0</v>
      </c>
      <c r="J94" s="212">
        <f t="shared" si="53"/>
        <v>0</v>
      </c>
      <c r="K94" s="212">
        <f t="shared" si="53"/>
        <v>0</v>
      </c>
      <c r="L94" s="212">
        <f t="shared" si="53"/>
        <v>0</v>
      </c>
      <c r="M94" s="212">
        <f t="shared" si="53"/>
        <v>0</v>
      </c>
      <c r="N94" s="212">
        <f t="shared" si="53"/>
        <v>0</v>
      </c>
      <c r="O94" s="212">
        <f t="shared" si="53"/>
        <v>0</v>
      </c>
      <c r="P94" s="212">
        <f t="shared" si="53"/>
        <v>71000</v>
      </c>
      <c r="Q94" s="212">
        <f t="shared" si="53"/>
        <v>72000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>
      <c r="A95" s="76" t="s">
        <v>298</v>
      </c>
      <c r="B95" s="87" t="s">
        <v>250</v>
      </c>
      <c r="C95" s="78" t="s">
        <v>251</v>
      </c>
      <c r="D95" s="211">
        <f t="shared" ref="D95" si="54">E95+F95</f>
        <v>70000</v>
      </c>
      <c r="E95" s="139">
        <v>70000</v>
      </c>
      <c r="F95" s="211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>
        <v>71000</v>
      </c>
      <c r="Q95" s="115">
        <v>72000</v>
      </c>
      <c r="R95" s="51"/>
      <c r="S95" s="136"/>
      <c r="T95" s="105"/>
      <c r="V95" s="141"/>
      <c r="W95" s="105"/>
    </row>
    <row r="96" spans="1:80" s="44" customFormat="1" ht="18" customHeight="1">
      <c r="A96" s="81"/>
      <c r="B96" s="88" t="s">
        <v>275</v>
      </c>
      <c r="C96" s="80" t="s">
        <v>276</v>
      </c>
      <c r="D96" s="212">
        <f>D97</f>
        <v>30000</v>
      </c>
      <c r="E96" s="212">
        <f t="shared" ref="E96:Q96" si="55">E97</f>
        <v>30000</v>
      </c>
      <c r="F96" s="212">
        <f t="shared" si="55"/>
        <v>0</v>
      </c>
      <c r="G96" s="212">
        <f t="shared" si="55"/>
        <v>0</v>
      </c>
      <c r="H96" s="212">
        <f t="shared" si="55"/>
        <v>0</v>
      </c>
      <c r="I96" s="212">
        <f t="shared" si="55"/>
        <v>0</v>
      </c>
      <c r="J96" s="212">
        <f t="shared" si="55"/>
        <v>0</v>
      </c>
      <c r="K96" s="212">
        <f t="shared" si="55"/>
        <v>0</v>
      </c>
      <c r="L96" s="212">
        <f t="shared" si="55"/>
        <v>0</v>
      </c>
      <c r="M96" s="212">
        <f t="shared" si="55"/>
        <v>0</v>
      </c>
      <c r="N96" s="212">
        <f t="shared" si="55"/>
        <v>0</v>
      </c>
      <c r="O96" s="212">
        <f t="shared" si="55"/>
        <v>0</v>
      </c>
      <c r="P96" s="212">
        <f t="shared" si="55"/>
        <v>31000</v>
      </c>
      <c r="Q96" s="212">
        <f t="shared" si="55"/>
        <v>31500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>
      <c r="A97" s="76" t="s">
        <v>302</v>
      </c>
      <c r="B97" s="87" t="s">
        <v>287</v>
      </c>
      <c r="C97" s="78" t="s">
        <v>288</v>
      </c>
      <c r="D97" s="211">
        <f t="shared" ref="D97" si="56">E97+F97</f>
        <v>30000</v>
      </c>
      <c r="E97" s="139">
        <v>30000</v>
      </c>
      <c r="F97" s="211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>
        <v>31000</v>
      </c>
      <c r="Q97" s="139">
        <v>31500</v>
      </c>
      <c r="R97" s="51"/>
      <c r="S97" s="136"/>
      <c r="T97" s="105"/>
      <c r="V97" s="141"/>
      <c r="W97" s="105"/>
    </row>
    <row r="98" spans="1:80" s="112" customFormat="1" ht="27" customHeight="1">
      <c r="A98" s="353" t="s">
        <v>355</v>
      </c>
      <c r="B98" s="354"/>
      <c r="C98" s="355"/>
      <c r="D98" s="213">
        <f t="shared" ref="D98:Q100" si="57">D99</f>
        <v>70000</v>
      </c>
      <c r="E98" s="213">
        <f t="shared" si="57"/>
        <v>70000</v>
      </c>
      <c r="F98" s="213">
        <f t="shared" si="57"/>
        <v>0</v>
      </c>
      <c r="G98" s="213">
        <f t="shared" si="57"/>
        <v>0</v>
      </c>
      <c r="H98" s="213">
        <f t="shared" si="57"/>
        <v>0</v>
      </c>
      <c r="I98" s="213">
        <f t="shared" si="57"/>
        <v>0</v>
      </c>
      <c r="J98" s="213">
        <f t="shared" si="57"/>
        <v>0</v>
      </c>
      <c r="K98" s="213">
        <f t="shared" si="57"/>
        <v>0</v>
      </c>
      <c r="L98" s="213">
        <f t="shared" si="57"/>
        <v>0</v>
      </c>
      <c r="M98" s="213">
        <f t="shared" si="57"/>
        <v>0</v>
      </c>
      <c r="N98" s="213">
        <f t="shared" si="57"/>
        <v>0</v>
      </c>
      <c r="O98" s="213">
        <f t="shared" si="57"/>
        <v>0</v>
      </c>
      <c r="P98" s="213">
        <f t="shared" si="57"/>
        <v>71000</v>
      </c>
      <c r="Q98" s="213">
        <f t="shared" si="57"/>
        <v>72000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>
      <c r="A99" s="71"/>
      <c r="B99" s="74" t="s">
        <v>221</v>
      </c>
      <c r="C99" s="75" t="s">
        <v>222</v>
      </c>
      <c r="D99" s="212">
        <f t="shared" si="57"/>
        <v>70000</v>
      </c>
      <c r="E99" s="212">
        <f t="shared" si="57"/>
        <v>70000</v>
      </c>
      <c r="F99" s="212">
        <f t="shared" si="57"/>
        <v>0</v>
      </c>
      <c r="G99" s="212">
        <f t="shared" si="57"/>
        <v>0</v>
      </c>
      <c r="H99" s="212">
        <f t="shared" si="57"/>
        <v>0</v>
      </c>
      <c r="I99" s="212">
        <f t="shared" si="57"/>
        <v>0</v>
      </c>
      <c r="J99" s="212">
        <f t="shared" si="57"/>
        <v>0</v>
      </c>
      <c r="K99" s="212">
        <f t="shared" si="57"/>
        <v>0</v>
      </c>
      <c r="L99" s="212">
        <f t="shared" si="57"/>
        <v>0</v>
      </c>
      <c r="M99" s="212">
        <f t="shared" si="57"/>
        <v>0</v>
      </c>
      <c r="N99" s="212">
        <f t="shared" si="57"/>
        <v>0</v>
      </c>
      <c r="O99" s="212">
        <f t="shared" si="57"/>
        <v>0</v>
      </c>
      <c r="P99" s="212">
        <f t="shared" si="57"/>
        <v>71000</v>
      </c>
      <c r="Q99" s="212">
        <f t="shared" si="57"/>
        <v>72000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>
      <c r="A100" s="71"/>
      <c r="B100" s="88" t="s">
        <v>275</v>
      </c>
      <c r="C100" s="80" t="s">
        <v>276</v>
      </c>
      <c r="D100" s="212">
        <f t="shared" si="57"/>
        <v>70000</v>
      </c>
      <c r="E100" s="212">
        <f t="shared" si="57"/>
        <v>70000</v>
      </c>
      <c r="F100" s="212">
        <f t="shared" si="57"/>
        <v>0</v>
      </c>
      <c r="G100" s="212">
        <f t="shared" si="57"/>
        <v>0</v>
      </c>
      <c r="H100" s="212">
        <f t="shared" si="57"/>
        <v>0</v>
      </c>
      <c r="I100" s="212">
        <f t="shared" si="57"/>
        <v>0</v>
      </c>
      <c r="J100" s="212">
        <f t="shared" si="57"/>
        <v>0</v>
      </c>
      <c r="K100" s="212">
        <f t="shared" si="57"/>
        <v>0</v>
      </c>
      <c r="L100" s="212">
        <f t="shared" si="57"/>
        <v>0</v>
      </c>
      <c r="M100" s="212">
        <f t="shared" si="57"/>
        <v>0</v>
      </c>
      <c r="N100" s="212">
        <f t="shared" si="57"/>
        <v>0</v>
      </c>
      <c r="O100" s="212">
        <f t="shared" si="57"/>
        <v>0</v>
      </c>
      <c r="P100" s="212">
        <f t="shared" si="57"/>
        <v>71000</v>
      </c>
      <c r="Q100" s="212">
        <f t="shared" si="57"/>
        <v>72000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>
      <c r="A101" s="76" t="s">
        <v>306</v>
      </c>
      <c r="B101" s="87" t="s">
        <v>287</v>
      </c>
      <c r="C101" s="78" t="s">
        <v>288</v>
      </c>
      <c r="D101" s="211">
        <f t="shared" ref="D101" si="58">E101+F101</f>
        <v>70000</v>
      </c>
      <c r="E101" s="139">
        <v>70000</v>
      </c>
      <c r="F101" s="211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>
        <v>71000</v>
      </c>
      <c r="Q101" s="115">
        <v>72000</v>
      </c>
      <c r="R101" s="51"/>
      <c r="S101" s="136"/>
      <c r="T101" s="105"/>
      <c r="V101" s="141"/>
      <c r="W101" s="105"/>
    </row>
    <row r="102" spans="1:80" s="112" customFormat="1" ht="27" customHeight="1">
      <c r="A102" s="353" t="s">
        <v>356</v>
      </c>
      <c r="B102" s="354"/>
      <c r="C102" s="355"/>
      <c r="D102" s="213">
        <f t="shared" ref="D102:Q104" si="59">D103</f>
        <v>0</v>
      </c>
      <c r="E102" s="213">
        <f t="shared" si="59"/>
        <v>0</v>
      </c>
      <c r="F102" s="213">
        <f t="shared" si="59"/>
        <v>0</v>
      </c>
      <c r="G102" s="213">
        <f t="shared" si="59"/>
        <v>0</v>
      </c>
      <c r="H102" s="213">
        <f t="shared" si="59"/>
        <v>0</v>
      </c>
      <c r="I102" s="213">
        <f t="shared" si="59"/>
        <v>0</v>
      </c>
      <c r="J102" s="213">
        <f t="shared" si="59"/>
        <v>0</v>
      </c>
      <c r="K102" s="213">
        <f t="shared" si="59"/>
        <v>0</v>
      </c>
      <c r="L102" s="213">
        <f t="shared" si="59"/>
        <v>0</v>
      </c>
      <c r="M102" s="213">
        <f t="shared" si="59"/>
        <v>0</v>
      </c>
      <c r="N102" s="213">
        <f t="shared" si="59"/>
        <v>0</v>
      </c>
      <c r="O102" s="213">
        <f t="shared" si="59"/>
        <v>0</v>
      </c>
      <c r="P102" s="213">
        <f t="shared" si="59"/>
        <v>0</v>
      </c>
      <c r="Q102" s="213">
        <f t="shared" si="59"/>
        <v>0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>
      <c r="A103" s="71"/>
      <c r="B103" s="74" t="s">
        <v>221</v>
      </c>
      <c r="C103" s="75" t="s">
        <v>222</v>
      </c>
      <c r="D103" s="212">
        <f t="shared" si="59"/>
        <v>0</v>
      </c>
      <c r="E103" s="212">
        <f t="shared" si="59"/>
        <v>0</v>
      </c>
      <c r="F103" s="212">
        <f t="shared" si="59"/>
        <v>0</v>
      </c>
      <c r="G103" s="212">
        <f t="shared" si="59"/>
        <v>0</v>
      </c>
      <c r="H103" s="212">
        <f t="shared" si="59"/>
        <v>0</v>
      </c>
      <c r="I103" s="212">
        <f t="shared" si="59"/>
        <v>0</v>
      </c>
      <c r="J103" s="212">
        <f t="shared" si="59"/>
        <v>0</v>
      </c>
      <c r="K103" s="212">
        <f t="shared" si="59"/>
        <v>0</v>
      </c>
      <c r="L103" s="212">
        <f t="shared" si="59"/>
        <v>0</v>
      </c>
      <c r="M103" s="212">
        <f t="shared" si="59"/>
        <v>0</v>
      </c>
      <c r="N103" s="212">
        <f t="shared" si="59"/>
        <v>0</v>
      </c>
      <c r="O103" s="212">
        <f t="shared" si="59"/>
        <v>0</v>
      </c>
      <c r="P103" s="212">
        <f t="shared" si="59"/>
        <v>0</v>
      </c>
      <c r="Q103" s="212">
        <f t="shared" si="59"/>
        <v>0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>
      <c r="A104" s="71"/>
      <c r="B104" s="72" t="s">
        <v>247</v>
      </c>
      <c r="C104" s="73" t="s">
        <v>248</v>
      </c>
      <c r="D104" s="212">
        <f t="shared" si="59"/>
        <v>0</v>
      </c>
      <c r="E104" s="212">
        <f t="shared" si="59"/>
        <v>0</v>
      </c>
      <c r="F104" s="212">
        <f t="shared" si="59"/>
        <v>0</v>
      </c>
      <c r="G104" s="212">
        <f t="shared" si="59"/>
        <v>0</v>
      </c>
      <c r="H104" s="212">
        <f t="shared" si="59"/>
        <v>0</v>
      </c>
      <c r="I104" s="212">
        <f t="shared" si="59"/>
        <v>0</v>
      </c>
      <c r="J104" s="212">
        <f t="shared" si="59"/>
        <v>0</v>
      </c>
      <c r="K104" s="212">
        <f t="shared" si="59"/>
        <v>0</v>
      </c>
      <c r="L104" s="212">
        <f t="shared" si="59"/>
        <v>0</v>
      </c>
      <c r="M104" s="212">
        <f t="shared" si="59"/>
        <v>0</v>
      </c>
      <c r="N104" s="212">
        <f t="shared" si="59"/>
        <v>0</v>
      </c>
      <c r="O104" s="212">
        <f t="shared" si="59"/>
        <v>0</v>
      </c>
      <c r="P104" s="212">
        <f t="shared" si="59"/>
        <v>0</v>
      </c>
      <c r="Q104" s="212">
        <f t="shared" si="59"/>
        <v>0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>
      <c r="A105" s="76" t="s">
        <v>328</v>
      </c>
      <c r="B105" s="87" t="s">
        <v>266</v>
      </c>
      <c r="C105" s="78" t="s">
        <v>357</v>
      </c>
      <c r="D105" s="211">
        <f t="shared" ref="D105" si="60">E105+F105</f>
        <v>0</v>
      </c>
      <c r="E105" s="139"/>
      <c r="F105" s="211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51"/>
      <c r="S105" s="136"/>
      <c r="T105" s="105"/>
      <c r="V105" s="141"/>
      <c r="W105" s="105"/>
    </row>
    <row r="106" spans="1:80" s="112" customFormat="1" ht="27" customHeight="1">
      <c r="A106" s="353" t="s">
        <v>358</v>
      </c>
      <c r="B106" s="354"/>
      <c r="C106" s="355"/>
      <c r="D106" s="213">
        <f>D107</f>
        <v>90000</v>
      </c>
      <c r="E106" s="213">
        <f t="shared" ref="E106:Q106" si="61">E107</f>
        <v>90000</v>
      </c>
      <c r="F106" s="213">
        <f t="shared" si="61"/>
        <v>0</v>
      </c>
      <c r="G106" s="213">
        <f t="shared" si="61"/>
        <v>0</v>
      </c>
      <c r="H106" s="213">
        <f t="shared" si="61"/>
        <v>0</v>
      </c>
      <c r="I106" s="213">
        <f t="shared" si="61"/>
        <v>0</v>
      </c>
      <c r="J106" s="213">
        <f t="shared" si="61"/>
        <v>0</v>
      </c>
      <c r="K106" s="213">
        <f t="shared" si="61"/>
        <v>0</v>
      </c>
      <c r="L106" s="213">
        <f t="shared" si="61"/>
        <v>0</v>
      </c>
      <c r="M106" s="213">
        <f t="shared" si="61"/>
        <v>0</v>
      </c>
      <c r="N106" s="213">
        <f t="shared" si="61"/>
        <v>0</v>
      </c>
      <c r="O106" s="213">
        <f t="shared" si="61"/>
        <v>0</v>
      </c>
      <c r="P106" s="213">
        <f t="shared" si="61"/>
        <v>91000</v>
      </c>
      <c r="Q106" s="213">
        <f t="shared" si="61"/>
        <v>92000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>
      <c r="A107" s="71"/>
      <c r="B107" s="72" t="s">
        <v>205</v>
      </c>
      <c r="C107" s="73" t="s">
        <v>378</v>
      </c>
      <c r="D107" s="212">
        <f>D108+D116</f>
        <v>90000</v>
      </c>
      <c r="E107" s="212">
        <f t="shared" ref="E107:Q107" si="62">E108+E116</f>
        <v>90000</v>
      </c>
      <c r="F107" s="212">
        <f t="shared" si="62"/>
        <v>0</v>
      </c>
      <c r="G107" s="212">
        <f t="shared" si="62"/>
        <v>0</v>
      </c>
      <c r="H107" s="212">
        <f t="shared" si="62"/>
        <v>0</v>
      </c>
      <c r="I107" s="212">
        <f t="shared" si="62"/>
        <v>0</v>
      </c>
      <c r="J107" s="212">
        <f t="shared" si="62"/>
        <v>0</v>
      </c>
      <c r="K107" s="212">
        <f t="shared" si="62"/>
        <v>0</v>
      </c>
      <c r="L107" s="212">
        <f t="shared" si="62"/>
        <v>0</v>
      </c>
      <c r="M107" s="212">
        <f t="shared" si="62"/>
        <v>0</v>
      </c>
      <c r="N107" s="212">
        <f t="shared" si="62"/>
        <v>0</v>
      </c>
      <c r="O107" s="212">
        <f t="shared" si="62"/>
        <v>0</v>
      </c>
      <c r="P107" s="212">
        <f t="shared" si="62"/>
        <v>91000</v>
      </c>
      <c r="Q107" s="212">
        <f t="shared" si="62"/>
        <v>92000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>
      <c r="A108" s="71"/>
      <c r="B108" s="74" t="s">
        <v>206</v>
      </c>
      <c r="C108" s="75" t="s">
        <v>207</v>
      </c>
      <c r="D108" s="212">
        <f>D109+D111+D113</f>
        <v>0</v>
      </c>
      <c r="E108" s="212">
        <f t="shared" ref="E108:Q108" si="63">E109+E111+E113</f>
        <v>0</v>
      </c>
      <c r="F108" s="212">
        <f t="shared" si="63"/>
        <v>0</v>
      </c>
      <c r="G108" s="212">
        <f t="shared" si="63"/>
        <v>0</v>
      </c>
      <c r="H108" s="212">
        <f t="shared" si="63"/>
        <v>0</v>
      </c>
      <c r="I108" s="212">
        <f t="shared" si="63"/>
        <v>0</v>
      </c>
      <c r="J108" s="212">
        <f t="shared" si="63"/>
        <v>0</v>
      </c>
      <c r="K108" s="212">
        <f t="shared" si="63"/>
        <v>0</v>
      </c>
      <c r="L108" s="212">
        <f t="shared" si="63"/>
        <v>0</v>
      </c>
      <c r="M108" s="212">
        <f t="shared" si="63"/>
        <v>0</v>
      </c>
      <c r="N108" s="212">
        <f t="shared" si="63"/>
        <v>0</v>
      </c>
      <c r="O108" s="212">
        <f t="shared" si="63"/>
        <v>0</v>
      </c>
      <c r="P108" s="212">
        <f t="shared" si="63"/>
        <v>0</v>
      </c>
      <c r="Q108" s="212">
        <f t="shared" si="63"/>
        <v>0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>
      <c r="A109" s="71"/>
      <c r="B109" s="74" t="s">
        <v>420</v>
      </c>
      <c r="C109" s="75" t="s">
        <v>366</v>
      </c>
      <c r="D109" s="212">
        <f>D110</f>
        <v>0</v>
      </c>
      <c r="E109" s="212">
        <f t="shared" ref="E109:Q109" si="64">E110</f>
        <v>0</v>
      </c>
      <c r="F109" s="212">
        <f t="shared" si="64"/>
        <v>0</v>
      </c>
      <c r="G109" s="212">
        <f t="shared" si="64"/>
        <v>0</v>
      </c>
      <c r="H109" s="212">
        <f t="shared" si="64"/>
        <v>0</v>
      </c>
      <c r="I109" s="212">
        <f t="shared" si="64"/>
        <v>0</v>
      </c>
      <c r="J109" s="212">
        <f t="shared" si="64"/>
        <v>0</v>
      </c>
      <c r="K109" s="212">
        <f t="shared" si="64"/>
        <v>0</v>
      </c>
      <c r="L109" s="212">
        <f t="shared" si="64"/>
        <v>0</v>
      </c>
      <c r="M109" s="212">
        <f t="shared" si="64"/>
        <v>0</v>
      </c>
      <c r="N109" s="212">
        <f t="shared" si="64"/>
        <v>0</v>
      </c>
      <c r="O109" s="212">
        <f t="shared" si="64"/>
        <v>0</v>
      </c>
      <c r="P109" s="212">
        <f t="shared" si="64"/>
        <v>0</v>
      </c>
      <c r="Q109" s="212">
        <f t="shared" si="64"/>
        <v>0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>
      <c r="A110" s="86" t="s">
        <v>329</v>
      </c>
      <c r="B110" s="82" t="s">
        <v>210</v>
      </c>
      <c r="C110" s="97" t="s">
        <v>211</v>
      </c>
      <c r="D110" s="215">
        <f t="shared" ref="D110" si="65">E110+F110</f>
        <v>0</v>
      </c>
      <c r="E110" s="139"/>
      <c r="F110" s="215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40"/>
      <c r="R110" s="204"/>
      <c r="S110" s="136"/>
      <c r="T110" s="105"/>
      <c r="V110" s="141"/>
      <c r="W110" s="105"/>
    </row>
    <row r="111" spans="1:80" s="39" customFormat="1" ht="18" customHeight="1">
      <c r="A111" s="71"/>
      <c r="B111" s="74" t="s">
        <v>367</v>
      </c>
      <c r="C111" s="75" t="s">
        <v>212</v>
      </c>
      <c r="D111" s="212">
        <f>D112</f>
        <v>0</v>
      </c>
      <c r="E111" s="212">
        <f t="shared" ref="E111:Q111" si="66">E112</f>
        <v>0</v>
      </c>
      <c r="F111" s="212">
        <f t="shared" si="66"/>
        <v>0</v>
      </c>
      <c r="G111" s="212">
        <f t="shared" si="66"/>
        <v>0</v>
      </c>
      <c r="H111" s="212">
        <f t="shared" si="66"/>
        <v>0</v>
      </c>
      <c r="I111" s="212">
        <f t="shared" si="66"/>
        <v>0</v>
      </c>
      <c r="J111" s="212">
        <f t="shared" si="66"/>
        <v>0</v>
      </c>
      <c r="K111" s="212">
        <f t="shared" si="66"/>
        <v>0</v>
      </c>
      <c r="L111" s="212">
        <f t="shared" si="66"/>
        <v>0</v>
      </c>
      <c r="M111" s="212">
        <f t="shared" si="66"/>
        <v>0</v>
      </c>
      <c r="N111" s="212">
        <f t="shared" si="66"/>
        <v>0</v>
      </c>
      <c r="O111" s="212">
        <f t="shared" si="66"/>
        <v>0</v>
      </c>
      <c r="P111" s="212">
        <f t="shared" si="66"/>
        <v>0</v>
      </c>
      <c r="Q111" s="212">
        <f t="shared" si="66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>
      <c r="A112" s="86" t="s">
        <v>323</v>
      </c>
      <c r="B112" s="82" t="s">
        <v>214</v>
      </c>
      <c r="C112" s="97" t="s">
        <v>421</v>
      </c>
      <c r="D112" s="215">
        <f t="shared" ref="D112" si="67">E112+F112</f>
        <v>0</v>
      </c>
      <c r="E112" s="139"/>
      <c r="F112" s="215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  <c r="R112" s="204"/>
      <c r="S112" s="136"/>
      <c r="T112" s="105"/>
      <c r="V112" s="141"/>
      <c r="W112" s="105"/>
    </row>
    <row r="113" spans="1:80" s="39" customFormat="1" ht="18" customHeight="1">
      <c r="A113" s="71"/>
      <c r="B113" s="74" t="s">
        <v>350</v>
      </c>
      <c r="C113" s="75" t="s">
        <v>216</v>
      </c>
      <c r="D113" s="212">
        <f>D114+D115</f>
        <v>0</v>
      </c>
      <c r="E113" s="212">
        <f t="shared" ref="E113:Q113" si="68">E114+E115</f>
        <v>0</v>
      </c>
      <c r="F113" s="212">
        <f t="shared" si="68"/>
        <v>0</v>
      </c>
      <c r="G113" s="212">
        <f t="shared" si="68"/>
        <v>0</v>
      </c>
      <c r="H113" s="212">
        <f t="shared" si="68"/>
        <v>0</v>
      </c>
      <c r="I113" s="212">
        <f t="shared" si="68"/>
        <v>0</v>
      </c>
      <c r="J113" s="212">
        <f t="shared" si="68"/>
        <v>0</v>
      </c>
      <c r="K113" s="212">
        <f t="shared" si="68"/>
        <v>0</v>
      </c>
      <c r="L113" s="212">
        <f t="shared" si="68"/>
        <v>0</v>
      </c>
      <c r="M113" s="212">
        <f t="shared" si="68"/>
        <v>0</v>
      </c>
      <c r="N113" s="212">
        <f t="shared" si="68"/>
        <v>0</v>
      </c>
      <c r="O113" s="212">
        <f t="shared" si="68"/>
        <v>0</v>
      </c>
      <c r="P113" s="212">
        <f t="shared" si="68"/>
        <v>0</v>
      </c>
      <c r="Q113" s="212">
        <f t="shared" si="68"/>
        <v>0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>
      <c r="A114" s="86" t="s">
        <v>324</v>
      </c>
      <c r="B114" s="82" t="s">
        <v>217</v>
      </c>
      <c r="C114" s="97" t="s">
        <v>422</v>
      </c>
      <c r="D114" s="215">
        <f t="shared" ref="D114:D115" si="69">E114+F114</f>
        <v>0</v>
      </c>
      <c r="E114" s="139"/>
      <c r="F114" s="215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40"/>
      <c r="R114" s="204"/>
      <c r="S114" s="136"/>
      <c r="T114" s="105"/>
      <c r="V114" s="141"/>
      <c r="W114" s="105"/>
    </row>
    <row r="115" spans="1:80" ht="18" customHeight="1">
      <c r="A115" s="86" t="s">
        <v>331</v>
      </c>
      <c r="B115" s="82" t="s">
        <v>220</v>
      </c>
      <c r="C115" s="97" t="s">
        <v>349</v>
      </c>
      <c r="D115" s="215">
        <f t="shared" si="69"/>
        <v>0</v>
      </c>
      <c r="E115" s="139"/>
      <c r="F115" s="215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40"/>
      <c r="R115" s="204"/>
      <c r="S115" s="136"/>
      <c r="T115" s="105"/>
      <c r="V115" s="141"/>
      <c r="W115" s="105"/>
    </row>
    <row r="116" spans="1:80" s="39" customFormat="1" ht="18" customHeight="1">
      <c r="A116" s="71"/>
      <c r="B116" s="74" t="s">
        <v>221</v>
      </c>
      <c r="C116" s="75" t="s">
        <v>222</v>
      </c>
      <c r="D116" s="212">
        <f>D117+D119</f>
        <v>90000</v>
      </c>
      <c r="E116" s="212">
        <f t="shared" ref="E116:Q116" si="70">E117+E119</f>
        <v>90000</v>
      </c>
      <c r="F116" s="212">
        <f t="shared" si="70"/>
        <v>0</v>
      </c>
      <c r="G116" s="212">
        <f t="shared" si="70"/>
        <v>0</v>
      </c>
      <c r="H116" s="212">
        <f t="shared" si="70"/>
        <v>0</v>
      </c>
      <c r="I116" s="212">
        <f t="shared" si="70"/>
        <v>0</v>
      </c>
      <c r="J116" s="212">
        <f t="shared" si="70"/>
        <v>0</v>
      </c>
      <c r="K116" s="212">
        <f t="shared" si="70"/>
        <v>0</v>
      </c>
      <c r="L116" s="212">
        <f t="shared" si="70"/>
        <v>0</v>
      </c>
      <c r="M116" s="212">
        <f t="shared" si="70"/>
        <v>0</v>
      </c>
      <c r="N116" s="212">
        <f t="shared" si="70"/>
        <v>0</v>
      </c>
      <c r="O116" s="212">
        <f t="shared" si="70"/>
        <v>0</v>
      </c>
      <c r="P116" s="212">
        <f t="shared" si="70"/>
        <v>91000</v>
      </c>
      <c r="Q116" s="212">
        <f t="shared" si="70"/>
        <v>92000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>
      <c r="A117" s="71"/>
      <c r="B117" s="74" t="s">
        <v>223</v>
      </c>
      <c r="C117" s="75" t="s">
        <v>417</v>
      </c>
      <c r="D117" s="212">
        <f>D118</f>
        <v>0</v>
      </c>
      <c r="E117" s="212">
        <f t="shared" ref="E117:Q117" si="71">E118</f>
        <v>0</v>
      </c>
      <c r="F117" s="212">
        <f t="shared" si="71"/>
        <v>0</v>
      </c>
      <c r="G117" s="212">
        <f t="shared" si="71"/>
        <v>0</v>
      </c>
      <c r="H117" s="212">
        <f t="shared" si="71"/>
        <v>0</v>
      </c>
      <c r="I117" s="212">
        <f t="shared" si="71"/>
        <v>0</v>
      </c>
      <c r="J117" s="212">
        <f t="shared" si="71"/>
        <v>0</v>
      </c>
      <c r="K117" s="212">
        <f t="shared" si="71"/>
        <v>0</v>
      </c>
      <c r="L117" s="212">
        <f t="shared" si="71"/>
        <v>0</v>
      </c>
      <c r="M117" s="212">
        <f t="shared" si="71"/>
        <v>0</v>
      </c>
      <c r="N117" s="212">
        <f t="shared" si="71"/>
        <v>0</v>
      </c>
      <c r="O117" s="212">
        <f t="shared" si="71"/>
        <v>0</v>
      </c>
      <c r="P117" s="212">
        <f t="shared" si="71"/>
        <v>0</v>
      </c>
      <c r="Q117" s="212">
        <f t="shared" si="71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>
      <c r="A118" s="86" t="s">
        <v>332</v>
      </c>
      <c r="B118" s="82" t="s">
        <v>227</v>
      </c>
      <c r="C118" s="97" t="s">
        <v>228</v>
      </c>
      <c r="D118" s="215">
        <f t="shared" ref="D118" si="72">E118+F118</f>
        <v>0</v>
      </c>
      <c r="E118" s="139"/>
      <c r="F118" s="215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40"/>
      <c r="R118" s="204"/>
      <c r="S118" s="136"/>
      <c r="T118" s="105"/>
      <c r="V118" s="141"/>
      <c r="W118" s="105"/>
    </row>
    <row r="119" spans="1:80" s="39" customFormat="1" ht="18" customHeight="1">
      <c r="A119" s="71"/>
      <c r="B119" s="72" t="s">
        <v>247</v>
      </c>
      <c r="C119" s="73" t="s">
        <v>248</v>
      </c>
      <c r="D119" s="212">
        <f t="shared" ref="D119:Q119" si="73">D120</f>
        <v>90000</v>
      </c>
      <c r="E119" s="212">
        <f t="shared" si="73"/>
        <v>90000</v>
      </c>
      <c r="F119" s="212">
        <f t="shared" si="73"/>
        <v>0</v>
      </c>
      <c r="G119" s="212">
        <f t="shared" si="73"/>
        <v>0</v>
      </c>
      <c r="H119" s="212">
        <f t="shared" si="73"/>
        <v>0</v>
      </c>
      <c r="I119" s="212">
        <f t="shared" si="73"/>
        <v>0</v>
      </c>
      <c r="J119" s="212">
        <f t="shared" si="73"/>
        <v>0</v>
      </c>
      <c r="K119" s="212">
        <f t="shared" si="73"/>
        <v>0</v>
      </c>
      <c r="L119" s="212">
        <f t="shared" si="73"/>
        <v>0</v>
      </c>
      <c r="M119" s="212">
        <f t="shared" si="73"/>
        <v>0</v>
      </c>
      <c r="N119" s="212">
        <f t="shared" si="73"/>
        <v>0</v>
      </c>
      <c r="O119" s="212">
        <f t="shared" si="73"/>
        <v>0</v>
      </c>
      <c r="P119" s="212">
        <f t="shared" si="73"/>
        <v>91000</v>
      </c>
      <c r="Q119" s="212">
        <f t="shared" si="73"/>
        <v>92000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>
      <c r="A120" s="76" t="s">
        <v>333</v>
      </c>
      <c r="B120" s="87" t="s">
        <v>266</v>
      </c>
      <c r="C120" s="78" t="s">
        <v>267</v>
      </c>
      <c r="D120" s="211">
        <f t="shared" ref="D120" si="74">E120+F120</f>
        <v>90000</v>
      </c>
      <c r="E120" s="138">
        <v>90000</v>
      </c>
      <c r="F120" s="211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>
        <v>91000</v>
      </c>
      <c r="Q120" s="138">
        <v>92000</v>
      </c>
      <c r="R120" s="51"/>
      <c r="S120" s="136"/>
      <c r="T120" s="105"/>
      <c r="V120" s="141"/>
      <c r="W120" s="105"/>
    </row>
    <row r="121" spans="1:80" s="112" customFormat="1" ht="36.75" customHeight="1">
      <c r="A121" s="353" t="s">
        <v>359</v>
      </c>
      <c r="B121" s="354"/>
      <c r="C121" s="355"/>
      <c r="D121" s="209">
        <f>D122</f>
        <v>0</v>
      </c>
      <c r="E121" s="209">
        <f t="shared" ref="E121:Q121" si="75">E122</f>
        <v>0</v>
      </c>
      <c r="F121" s="209">
        <f t="shared" si="75"/>
        <v>0</v>
      </c>
      <c r="G121" s="209">
        <f t="shared" si="75"/>
        <v>0</v>
      </c>
      <c r="H121" s="209">
        <f t="shared" si="75"/>
        <v>0</v>
      </c>
      <c r="I121" s="209">
        <f t="shared" si="75"/>
        <v>0</v>
      </c>
      <c r="J121" s="209">
        <f t="shared" si="75"/>
        <v>0</v>
      </c>
      <c r="K121" s="209">
        <f t="shared" si="75"/>
        <v>0</v>
      </c>
      <c r="L121" s="209">
        <f t="shared" si="75"/>
        <v>0</v>
      </c>
      <c r="M121" s="209">
        <f t="shared" si="75"/>
        <v>0</v>
      </c>
      <c r="N121" s="209">
        <f t="shared" si="75"/>
        <v>0</v>
      </c>
      <c r="O121" s="209">
        <f t="shared" si="75"/>
        <v>0</v>
      </c>
      <c r="P121" s="209">
        <f t="shared" si="75"/>
        <v>0</v>
      </c>
      <c r="Q121" s="209">
        <f t="shared" si="75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>
      <c r="A122" s="71"/>
      <c r="B122" s="74" t="s">
        <v>221</v>
      </c>
      <c r="C122" s="75" t="s">
        <v>222</v>
      </c>
      <c r="D122" s="210">
        <f>D123+D125</f>
        <v>0</v>
      </c>
      <c r="E122" s="210">
        <f t="shared" ref="E122:Q122" si="76">E123+E125</f>
        <v>0</v>
      </c>
      <c r="F122" s="210">
        <f t="shared" si="76"/>
        <v>0</v>
      </c>
      <c r="G122" s="210">
        <f t="shared" si="76"/>
        <v>0</v>
      </c>
      <c r="H122" s="210">
        <f t="shared" si="76"/>
        <v>0</v>
      </c>
      <c r="I122" s="210">
        <f t="shared" si="76"/>
        <v>0</v>
      </c>
      <c r="J122" s="210">
        <f t="shared" si="76"/>
        <v>0</v>
      </c>
      <c r="K122" s="210">
        <f t="shared" si="76"/>
        <v>0</v>
      </c>
      <c r="L122" s="210">
        <f t="shared" si="76"/>
        <v>0</v>
      </c>
      <c r="M122" s="210">
        <f t="shared" si="76"/>
        <v>0</v>
      </c>
      <c r="N122" s="210">
        <f t="shared" si="76"/>
        <v>0</v>
      </c>
      <c r="O122" s="210">
        <f t="shared" si="76"/>
        <v>0</v>
      </c>
      <c r="P122" s="210">
        <f t="shared" si="76"/>
        <v>0</v>
      </c>
      <c r="Q122" s="210">
        <f t="shared" si="76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>
      <c r="A123" s="71"/>
      <c r="B123" s="72" t="s">
        <v>232</v>
      </c>
      <c r="C123" s="73" t="s">
        <v>312</v>
      </c>
      <c r="D123" s="210">
        <f>D124</f>
        <v>0</v>
      </c>
      <c r="E123" s="210">
        <f t="shared" ref="E123:Q123" si="77">E124</f>
        <v>0</v>
      </c>
      <c r="F123" s="210">
        <f t="shared" si="77"/>
        <v>0</v>
      </c>
      <c r="G123" s="210">
        <f t="shared" si="77"/>
        <v>0</v>
      </c>
      <c r="H123" s="210">
        <f t="shared" si="77"/>
        <v>0</v>
      </c>
      <c r="I123" s="210">
        <f t="shared" si="77"/>
        <v>0</v>
      </c>
      <c r="J123" s="210">
        <f t="shared" si="77"/>
        <v>0</v>
      </c>
      <c r="K123" s="210">
        <f t="shared" si="77"/>
        <v>0</v>
      </c>
      <c r="L123" s="210">
        <f t="shared" si="77"/>
        <v>0</v>
      </c>
      <c r="M123" s="210">
        <f t="shared" si="77"/>
        <v>0</v>
      </c>
      <c r="N123" s="210">
        <f t="shared" si="77"/>
        <v>0</v>
      </c>
      <c r="O123" s="210">
        <f t="shared" si="77"/>
        <v>0</v>
      </c>
      <c r="P123" s="210">
        <f t="shared" si="77"/>
        <v>0</v>
      </c>
      <c r="Q123" s="210">
        <f t="shared" si="77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>
      <c r="A124" s="76" t="s">
        <v>334</v>
      </c>
      <c r="B124" s="87" t="s">
        <v>240</v>
      </c>
      <c r="C124" s="78" t="s">
        <v>241</v>
      </c>
      <c r="D124" s="211">
        <f t="shared" ref="D124" si="78">E124+F124</f>
        <v>0</v>
      </c>
      <c r="E124" s="138"/>
      <c r="F124" s="211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>
      <c r="A125" s="81"/>
      <c r="B125" s="72" t="s">
        <v>247</v>
      </c>
      <c r="C125" s="73" t="s">
        <v>248</v>
      </c>
      <c r="D125" s="210">
        <f>D126+D127</f>
        <v>0</v>
      </c>
      <c r="E125" s="210">
        <f t="shared" ref="E125:Q125" si="79">E126+E127</f>
        <v>0</v>
      </c>
      <c r="F125" s="210">
        <f t="shared" si="79"/>
        <v>0</v>
      </c>
      <c r="G125" s="210">
        <f t="shared" si="79"/>
        <v>0</v>
      </c>
      <c r="H125" s="210">
        <f t="shared" si="79"/>
        <v>0</v>
      </c>
      <c r="I125" s="210">
        <f t="shared" si="79"/>
        <v>0</v>
      </c>
      <c r="J125" s="210">
        <f t="shared" si="79"/>
        <v>0</v>
      </c>
      <c r="K125" s="210">
        <f t="shared" si="79"/>
        <v>0</v>
      </c>
      <c r="L125" s="210">
        <f t="shared" si="79"/>
        <v>0</v>
      </c>
      <c r="M125" s="210">
        <f t="shared" si="79"/>
        <v>0</v>
      </c>
      <c r="N125" s="210">
        <f t="shared" si="79"/>
        <v>0</v>
      </c>
      <c r="O125" s="210">
        <f t="shared" si="79"/>
        <v>0</v>
      </c>
      <c r="P125" s="210">
        <f t="shared" si="79"/>
        <v>0</v>
      </c>
      <c r="Q125" s="210">
        <f t="shared" si="79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>
      <c r="A126" s="76" t="s">
        <v>335</v>
      </c>
      <c r="B126" s="87" t="s">
        <v>250</v>
      </c>
      <c r="C126" s="78" t="s">
        <v>251</v>
      </c>
      <c r="D126" s="211">
        <f t="shared" ref="D126:D127" si="80">E126+F126</f>
        <v>0</v>
      </c>
      <c r="E126" s="138"/>
      <c r="F126" s="211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>
      <c r="A127" s="76" t="s">
        <v>336</v>
      </c>
      <c r="B127" s="87" t="s">
        <v>258</v>
      </c>
      <c r="C127" s="78" t="s">
        <v>259</v>
      </c>
      <c r="D127" s="211">
        <f t="shared" si="80"/>
        <v>0</v>
      </c>
      <c r="E127" s="139"/>
      <c r="F127" s="211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>
      <c r="A128" s="353" t="s">
        <v>360</v>
      </c>
      <c r="B128" s="354"/>
      <c r="C128" s="355"/>
      <c r="D128" s="213">
        <f>D129+D135</f>
        <v>0</v>
      </c>
      <c r="E128" s="213">
        <f t="shared" ref="E128:Q128" si="81">E129+E135</f>
        <v>0</v>
      </c>
      <c r="F128" s="213">
        <f t="shared" si="81"/>
        <v>0</v>
      </c>
      <c r="G128" s="213">
        <f t="shared" si="81"/>
        <v>0</v>
      </c>
      <c r="H128" s="213">
        <f t="shared" si="81"/>
        <v>0</v>
      </c>
      <c r="I128" s="213">
        <f t="shared" si="81"/>
        <v>0</v>
      </c>
      <c r="J128" s="213">
        <f t="shared" si="81"/>
        <v>0</v>
      </c>
      <c r="K128" s="213">
        <f t="shared" si="81"/>
        <v>0</v>
      </c>
      <c r="L128" s="213">
        <f t="shared" si="81"/>
        <v>0</v>
      </c>
      <c r="M128" s="213">
        <f t="shared" si="81"/>
        <v>0</v>
      </c>
      <c r="N128" s="213">
        <f t="shared" si="81"/>
        <v>0</v>
      </c>
      <c r="O128" s="213">
        <f t="shared" si="81"/>
        <v>0</v>
      </c>
      <c r="P128" s="213">
        <f t="shared" si="81"/>
        <v>0</v>
      </c>
      <c r="Q128" s="213">
        <f t="shared" si="81"/>
        <v>0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>
      <c r="A129" s="95"/>
      <c r="B129" s="75">
        <v>3</v>
      </c>
      <c r="C129" s="96" t="s">
        <v>378</v>
      </c>
      <c r="D129" s="212">
        <f>D130</f>
        <v>0</v>
      </c>
      <c r="E129" s="212">
        <f t="shared" ref="E129:Q129" si="82">E130</f>
        <v>0</v>
      </c>
      <c r="F129" s="212">
        <f t="shared" si="82"/>
        <v>0</v>
      </c>
      <c r="G129" s="212">
        <f t="shared" si="82"/>
        <v>0</v>
      </c>
      <c r="H129" s="212">
        <f t="shared" si="82"/>
        <v>0</v>
      </c>
      <c r="I129" s="212">
        <f t="shared" si="82"/>
        <v>0</v>
      </c>
      <c r="J129" s="212">
        <f t="shared" si="82"/>
        <v>0</v>
      </c>
      <c r="K129" s="212">
        <f t="shared" si="82"/>
        <v>0</v>
      </c>
      <c r="L129" s="212">
        <f t="shared" si="82"/>
        <v>0</v>
      </c>
      <c r="M129" s="212">
        <f t="shared" si="82"/>
        <v>0</v>
      </c>
      <c r="N129" s="212">
        <f t="shared" si="82"/>
        <v>0</v>
      </c>
      <c r="O129" s="212">
        <f t="shared" si="82"/>
        <v>0</v>
      </c>
      <c r="P129" s="212">
        <f t="shared" si="82"/>
        <v>0</v>
      </c>
      <c r="Q129" s="212">
        <f t="shared" si="82"/>
        <v>0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>
      <c r="A130" s="95"/>
      <c r="B130" s="74" t="s">
        <v>221</v>
      </c>
      <c r="C130" s="75" t="s">
        <v>222</v>
      </c>
      <c r="D130" s="212">
        <f>D131+D133</f>
        <v>0</v>
      </c>
      <c r="E130" s="212">
        <f t="shared" ref="E130:Q130" si="83">E131+E133</f>
        <v>0</v>
      </c>
      <c r="F130" s="212">
        <f t="shared" si="83"/>
        <v>0</v>
      </c>
      <c r="G130" s="212">
        <f t="shared" si="83"/>
        <v>0</v>
      </c>
      <c r="H130" s="212">
        <f t="shared" si="83"/>
        <v>0</v>
      </c>
      <c r="I130" s="212">
        <f t="shared" si="83"/>
        <v>0</v>
      </c>
      <c r="J130" s="212">
        <f t="shared" si="83"/>
        <v>0</v>
      </c>
      <c r="K130" s="212">
        <f t="shared" si="83"/>
        <v>0</v>
      </c>
      <c r="L130" s="212">
        <f t="shared" si="83"/>
        <v>0</v>
      </c>
      <c r="M130" s="212">
        <f t="shared" si="83"/>
        <v>0</v>
      </c>
      <c r="N130" s="212">
        <f t="shared" si="83"/>
        <v>0</v>
      </c>
      <c r="O130" s="212">
        <f t="shared" si="83"/>
        <v>0</v>
      </c>
      <c r="P130" s="212">
        <f t="shared" si="83"/>
        <v>0</v>
      </c>
      <c r="Q130" s="212">
        <f t="shared" si="83"/>
        <v>0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>
      <c r="A131" s="95"/>
      <c r="B131" s="72" t="s">
        <v>247</v>
      </c>
      <c r="C131" s="73" t="s">
        <v>248</v>
      </c>
      <c r="D131" s="212">
        <f>D132</f>
        <v>0</v>
      </c>
      <c r="E131" s="212">
        <f t="shared" ref="E131:Q131" si="84">E132</f>
        <v>0</v>
      </c>
      <c r="F131" s="212">
        <f t="shared" si="84"/>
        <v>0</v>
      </c>
      <c r="G131" s="212">
        <f t="shared" si="84"/>
        <v>0</v>
      </c>
      <c r="H131" s="212">
        <f t="shared" si="84"/>
        <v>0</v>
      </c>
      <c r="I131" s="212">
        <f t="shared" si="84"/>
        <v>0</v>
      </c>
      <c r="J131" s="212">
        <f t="shared" si="84"/>
        <v>0</v>
      </c>
      <c r="K131" s="212">
        <f t="shared" si="84"/>
        <v>0</v>
      </c>
      <c r="L131" s="212">
        <f t="shared" si="84"/>
        <v>0</v>
      </c>
      <c r="M131" s="212">
        <f t="shared" si="84"/>
        <v>0</v>
      </c>
      <c r="N131" s="212">
        <f t="shared" si="84"/>
        <v>0</v>
      </c>
      <c r="O131" s="212">
        <f t="shared" si="84"/>
        <v>0</v>
      </c>
      <c r="P131" s="212">
        <f t="shared" si="84"/>
        <v>0</v>
      </c>
      <c r="Q131" s="212">
        <f t="shared" si="84"/>
        <v>0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>
      <c r="A132" s="76" t="s">
        <v>337</v>
      </c>
      <c r="B132" s="97">
        <v>3232</v>
      </c>
      <c r="C132" s="98" t="s">
        <v>254</v>
      </c>
      <c r="D132" s="211">
        <f t="shared" ref="D132" si="85">E132+F132</f>
        <v>0</v>
      </c>
      <c r="E132" s="139"/>
      <c r="F132" s="211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51"/>
      <c r="S132" s="136"/>
      <c r="T132" s="105"/>
      <c r="V132" s="141"/>
      <c r="W132" s="105"/>
    </row>
    <row r="133" spans="1:80" s="39" customFormat="1" ht="18" customHeight="1">
      <c r="A133" s="81"/>
      <c r="B133" s="88" t="s">
        <v>275</v>
      </c>
      <c r="C133" s="80" t="s">
        <v>276</v>
      </c>
      <c r="D133" s="212">
        <f t="shared" ref="D133:Q133" si="86">D134</f>
        <v>0</v>
      </c>
      <c r="E133" s="212">
        <f t="shared" si="86"/>
        <v>0</v>
      </c>
      <c r="F133" s="212">
        <f t="shared" si="86"/>
        <v>0</v>
      </c>
      <c r="G133" s="212">
        <f t="shared" si="86"/>
        <v>0</v>
      </c>
      <c r="H133" s="212">
        <f t="shared" si="86"/>
        <v>0</v>
      </c>
      <c r="I133" s="212">
        <f t="shared" si="86"/>
        <v>0</v>
      </c>
      <c r="J133" s="212">
        <f t="shared" si="86"/>
        <v>0</v>
      </c>
      <c r="K133" s="212">
        <f t="shared" si="86"/>
        <v>0</v>
      </c>
      <c r="L133" s="212">
        <f t="shared" si="86"/>
        <v>0</v>
      </c>
      <c r="M133" s="212">
        <f t="shared" si="86"/>
        <v>0</v>
      </c>
      <c r="N133" s="212">
        <f t="shared" si="86"/>
        <v>0</v>
      </c>
      <c r="O133" s="212">
        <f t="shared" si="86"/>
        <v>0</v>
      </c>
      <c r="P133" s="212">
        <f t="shared" si="86"/>
        <v>0</v>
      </c>
      <c r="Q133" s="212">
        <f t="shared" si="86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>
      <c r="A134" s="76" t="s">
        <v>423</v>
      </c>
      <c r="B134" s="97">
        <v>3292</v>
      </c>
      <c r="C134" s="98" t="s">
        <v>280</v>
      </c>
      <c r="D134" s="211">
        <f t="shared" ref="D134" si="87">E134+F134</f>
        <v>0</v>
      </c>
      <c r="E134" s="115"/>
      <c r="F134" s="211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>
      <c r="A135" s="81"/>
      <c r="B135" s="75">
        <v>4</v>
      </c>
      <c r="C135" s="73" t="s">
        <v>8</v>
      </c>
      <c r="D135" s="210">
        <f t="shared" ref="D135:Q135" si="88">D136</f>
        <v>0</v>
      </c>
      <c r="E135" s="210">
        <f t="shared" si="88"/>
        <v>0</v>
      </c>
      <c r="F135" s="210">
        <f t="shared" si="88"/>
        <v>0</v>
      </c>
      <c r="G135" s="210">
        <f t="shared" si="88"/>
        <v>0</v>
      </c>
      <c r="H135" s="210">
        <f t="shared" si="88"/>
        <v>0</v>
      </c>
      <c r="I135" s="210">
        <f t="shared" si="88"/>
        <v>0</v>
      </c>
      <c r="J135" s="210">
        <f t="shared" si="88"/>
        <v>0</v>
      </c>
      <c r="K135" s="210">
        <f t="shared" si="88"/>
        <v>0</v>
      </c>
      <c r="L135" s="210">
        <f t="shared" si="88"/>
        <v>0</v>
      </c>
      <c r="M135" s="210">
        <f t="shared" si="88"/>
        <v>0</v>
      </c>
      <c r="N135" s="210">
        <f t="shared" si="88"/>
        <v>0</v>
      </c>
      <c r="O135" s="210">
        <f t="shared" si="88"/>
        <v>0</v>
      </c>
      <c r="P135" s="210">
        <f t="shared" si="88"/>
        <v>0</v>
      </c>
      <c r="Q135" s="210">
        <f t="shared" si="88"/>
        <v>0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>
      <c r="A136" s="81"/>
      <c r="B136" s="75">
        <v>42</v>
      </c>
      <c r="C136" s="85" t="s">
        <v>363</v>
      </c>
      <c r="D136" s="210">
        <f t="shared" ref="D136" si="89">D137+D140+D142</f>
        <v>0</v>
      </c>
      <c r="E136" s="210">
        <f t="shared" ref="E136:Q136" si="90">E137+E140+E142</f>
        <v>0</v>
      </c>
      <c r="F136" s="210">
        <f t="shared" si="90"/>
        <v>0</v>
      </c>
      <c r="G136" s="210">
        <f t="shared" si="90"/>
        <v>0</v>
      </c>
      <c r="H136" s="210">
        <f t="shared" si="90"/>
        <v>0</v>
      </c>
      <c r="I136" s="210">
        <f t="shared" si="90"/>
        <v>0</v>
      </c>
      <c r="J136" s="210">
        <f t="shared" si="90"/>
        <v>0</v>
      </c>
      <c r="K136" s="210">
        <f t="shared" si="90"/>
        <v>0</v>
      </c>
      <c r="L136" s="210">
        <f t="shared" si="90"/>
        <v>0</v>
      </c>
      <c r="M136" s="210">
        <f t="shared" si="90"/>
        <v>0</v>
      </c>
      <c r="N136" s="210">
        <f t="shared" si="90"/>
        <v>0</v>
      </c>
      <c r="O136" s="210">
        <f t="shared" si="90"/>
        <v>0</v>
      </c>
      <c r="P136" s="210">
        <f t="shared" si="90"/>
        <v>0</v>
      </c>
      <c r="Q136" s="210">
        <f t="shared" si="90"/>
        <v>0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>
      <c r="A137" s="81"/>
      <c r="B137" s="75">
        <v>422</v>
      </c>
      <c r="C137" s="96" t="s">
        <v>326</v>
      </c>
      <c r="D137" s="216">
        <f t="shared" ref="D137" si="91">SUM(D138:D139)</f>
        <v>0</v>
      </c>
      <c r="E137" s="216">
        <f t="shared" ref="E137:Q137" si="92">SUM(E138:E139)</f>
        <v>0</v>
      </c>
      <c r="F137" s="216">
        <f t="shared" si="92"/>
        <v>0</v>
      </c>
      <c r="G137" s="216">
        <f t="shared" si="92"/>
        <v>0</v>
      </c>
      <c r="H137" s="216">
        <f t="shared" si="92"/>
        <v>0</v>
      </c>
      <c r="I137" s="216">
        <f t="shared" si="92"/>
        <v>0</v>
      </c>
      <c r="J137" s="216">
        <f t="shared" si="92"/>
        <v>0</v>
      </c>
      <c r="K137" s="216">
        <f t="shared" si="92"/>
        <v>0</v>
      </c>
      <c r="L137" s="216">
        <f t="shared" si="92"/>
        <v>0</v>
      </c>
      <c r="M137" s="216">
        <f t="shared" si="92"/>
        <v>0</v>
      </c>
      <c r="N137" s="216">
        <f t="shared" si="92"/>
        <v>0</v>
      </c>
      <c r="O137" s="216">
        <f t="shared" si="92"/>
        <v>0</v>
      </c>
      <c r="P137" s="216">
        <f t="shared" si="92"/>
        <v>0</v>
      </c>
      <c r="Q137" s="216">
        <f t="shared" si="92"/>
        <v>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>
      <c r="A138" s="76" t="s">
        <v>401</v>
      </c>
      <c r="B138" s="97">
        <v>4221</v>
      </c>
      <c r="C138" s="98" t="s">
        <v>130</v>
      </c>
      <c r="D138" s="211">
        <f t="shared" ref="D138:D139" si="93">E138+F138</f>
        <v>0</v>
      </c>
      <c r="E138" s="139"/>
      <c r="F138" s="211">
        <f>SUM(G138:N138)</f>
        <v>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51"/>
      <c r="S138" s="136"/>
      <c r="T138" s="105"/>
      <c r="V138" s="141"/>
      <c r="W138" s="105"/>
    </row>
    <row r="139" spans="1:80" ht="18" customHeight="1">
      <c r="A139" s="76" t="s">
        <v>402</v>
      </c>
      <c r="B139" s="97">
        <v>4227</v>
      </c>
      <c r="C139" s="98" t="s">
        <v>136</v>
      </c>
      <c r="D139" s="211">
        <f t="shared" si="93"/>
        <v>0</v>
      </c>
      <c r="E139" s="139"/>
      <c r="F139" s="211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51"/>
      <c r="S139" s="136"/>
      <c r="T139" s="105"/>
      <c r="V139" s="141"/>
      <c r="W139" s="105"/>
    </row>
    <row r="140" spans="1:80" s="39" customFormat="1" ht="18" customHeight="1">
      <c r="A140" s="81"/>
      <c r="B140" s="99">
        <v>423</v>
      </c>
      <c r="C140" s="100" t="s">
        <v>370</v>
      </c>
      <c r="D140" s="212">
        <f t="shared" ref="D140:Q140" si="94">D141</f>
        <v>0</v>
      </c>
      <c r="E140" s="212">
        <f t="shared" si="94"/>
        <v>0</v>
      </c>
      <c r="F140" s="212">
        <f t="shared" si="94"/>
        <v>0</v>
      </c>
      <c r="G140" s="212">
        <f t="shared" si="94"/>
        <v>0</v>
      </c>
      <c r="H140" s="212">
        <f t="shared" si="94"/>
        <v>0</v>
      </c>
      <c r="I140" s="212">
        <f t="shared" si="94"/>
        <v>0</v>
      </c>
      <c r="J140" s="212">
        <f t="shared" si="94"/>
        <v>0</v>
      </c>
      <c r="K140" s="212">
        <f t="shared" si="94"/>
        <v>0</v>
      </c>
      <c r="L140" s="212">
        <f t="shared" si="94"/>
        <v>0</v>
      </c>
      <c r="M140" s="212">
        <f t="shared" si="94"/>
        <v>0</v>
      </c>
      <c r="N140" s="212">
        <f t="shared" si="94"/>
        <v>0</v>
      </c>
      <c r="O140" s="212">
        <f t="shared" si="94"/>
        <v>0</v>
      </c>
      <c r="P140" s="212">
        <f t="shared" si="94"/>
        <v>0</v>
      </c>
      <c r="Q140" s="212">
        <f t="shared" si="94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>
      <c r="A141" s="76" t="s">
        <v>424</v>
      </c>
      <c r="B141" s="87" t="s">
        <v>380</v>
      </c>
      <c r="C141" s="78" t="s">
        <v>138</v>
      </c>
      <c r="D141" s="211">
        <f t="shared" ref="D141" si="95">E141+F141</f>
        <v>0</v>
      </c>
      <c r="E141" s="139"/>
      <c r="F141" s="211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>
      <c r="A142" s="81"/>
      <c r="B142" s="88" t="s">
        <v>371</v>
      </c>
      <c r="C142" s="137" t="s">
        <v>372</v>
      </c>
      <c r="D142" s="212">
        <f t="shared" ref="D142:Q142" si="96">D143</f>
        <v>0</v>
      </c>
      <c r="E142" s="212">
        <f t="shared" si="96"/>
        <v>0</v>
      </c>
      <c r="F142" s="212">
        <f t="shared" si="96"/>
        <v>0</v>
      </c>
      <c r="G142" s="212">
        <f t="shared" si="96"/>
        <v>0</v>
      </c>
      <c r="H142" s="212">
        <f t="shared" si="96"/>
        <v>0</v>
      </c>
      <c r="I142" s="212">
        <f t="shared" si="96"/>
        <v>0</v>
      </c>
      <c r="J142" s="212">
        <f t="shared" si="96"/>
        <v>0</v>
      </c>
      <c r="K142" s="212">
        <f t="shared" si="96"/>
        <v>0</v>
      </c>
      <c r="L142" s="212">
        <f t="shared" si="96"/>
        <v>0</v>
      </c>
      <c r="M142" s="212">
        <f t="shared" si="96"/>
        <v>0</v>
      </c>
      <c r="N142" s="212">
        <f t="shared" si="96"/>
        <v>0</v>
      </c>
      <c r="O142" s="212">
        <f t="shared" si="96"/>
        <v>0</v>
      </c>
      <c r="P142" s="212">
        <f t="shared" si="96"/>
        <v>0</v>
      </c>
      <c r="Q142" s="212">
        <f t="shared" si="96"/>
        <v>0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>
      <c r="A143" s="76" t="s">
        <v>425</v>
      </c>
      <c r="B143" s="87" t="s">
        <v>373</v>
      </c>
      <c r="C143" s="78" t="s">
        <v>140</v>
      </c>
      <c r="D143" s="211">
        <f t="shared" ref="D143" si="97">E143+F143</f>
        <v>0</v>
      </c>
      <c r="E143" s="139"/>
      <c r="F143" s="211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51"/>
      <c r="S143" s="136"/>
      <c r="T143" s="105"/>
      <c r="V143" s="141"/>
      <c r="W143" s="105"/>
    </row>
    <row r="144" spans="1:80" s="114" customFormat="1" ht="52.5" customHeight="1">
      <c r="A144" s="353" t="s">
        <v>383</v>
      </c>
      <c r="B144" s="354"/>
      <c r="C144" s="355"/>
      <c r="D144" s="213">
        <f t="shared" ref="D144:Q146" si="98">D145</f>
        <v>0</v>
      </c>
      <c r="E144" s="213">
        <f t="shared" si="98"/>
        <v>0</v>
      </c>
      <c r="F144" s="213">
        <f t="shared" si="98"/>
        <v>0</v>
      </c>
      <c r="G144" s="213">
        <f t="shared" si="98"/>
        <v>0</v>
      </c>
      <c r="H144" s="213">
        <f t="shared" si="98"/>
        <v>0</v>
      </c>
      <c r="I144" s="213">
        <f t="shared" si="98"/>
        <v>0</v>
      </c>
      <c r="J144" s="213">
        <f t="shared" si="98"/>
        <v>0</v>
      </c>
      <c r="K144" s="213">
        <f t="shared" si="98"/>
        <v>0</v>
      </c>
      <c r="L144" s="213">
        <f t="shared" si="98"/>
        <v>0</v>
      </c>
      <c r="M144" s="213">
        <f t="shared" si="98"/>
        <v>0</v>
      </c>
      <c r="N144" s="213">
        <f t="shared" si="98"/>
        <v>0</v>
      </c>
      <c r="O144" s="213">
        <f t="shared" si="98"/>
        <v>0</v>
      </c>
      <c r="P144" s="213">
        <f t="shared" si="98"/>
        <v>0</v>
      </c>
      <c r="Q144" s="213">
        <f t="shared" si="98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>
      <c r="A145" s="101"/>
      <c r="B145" s="102" t="s">
        <v>221</v>
      </c>
      <c r="C145" s="75" t="s">
        <v>222</v>
      </c>
      <c r="D145" s="212">
        <f t="shared" si="98"/>
        <v>0</v>
      </c>
      <c r="E145" s="212">
        <f t="shared" si="98"/>
        <v>0</v>
      </c>
      <c r="F145" s="212">
        <f t="shared" si="98"/>
        <v>0</v>
      </c>
      <c r="G145" s="212">
        <f t="shared" si="98"/>
        <v>0</v>
      </c>
      <c r="H145" s="212">
        <f t="shared" si="98"/>
        <v>0</v>
      </c>
      <c r="I145" s="212">
        <f t="shared" si="98"/>
        <v>0</v>
      </c>
      <c r="J145" s="212">
        <f t="shared" si="98"/>
        <v>0</v>
      </c>
      <c r="K145" s="212">
        <f t="shared" si="98"/>
        <v>0</v>
      </c>
      <c r="L145" s="212">
        <f t="shared" si="98"/>
        <v>0</v>
      </c>
      <c r="M145" s="212">
        <f t="shared" si="98"/>
        <v>0</v>
      </c>
      <c r="N145" s="212">
        <f t="shared" si="98"/>
        <v>0</v>
      </c>
      <c r="O145" s="212">
        <f t="shared" si="98"/>
        <v>0</v>
      </c>
      <c r="P145" s="212">
        <f t="shared" si="98"/>
        <v>0</v>
      </c>
      <c r="Q145" s="212">
        <f t="shared" si="98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>
      <c r="A146" s="101"/>
      <c r="B146" s="102" t="s">
        <v>275</v>
      </c>
      <c r="C146" s="80" t="s">
        <v>276</v>
      </c>
      <c r="D146" s="212">
        <f t="shared" si="98"/>
        <v>0</v>
      </c>
      <c r="E146" s="212">
        <f t="shared" si="98"/>
        <v>0</v>
      </c>
      <c r="F146" s="212">
        <f t="shared" si="98"/>
        <v>0</v>
      </c>
      <c r="G146" s="212">
        <f t="shared" si="98"/>
        <v>0</v>
      </c>
      <c r="H146" s="212">
        <f t="shared" si="98"/>
        <v>0</v>
      </c>
      <c r="I146" s="212">
        <f t="shared" si="98"/>
        <v>0</v>
      </c>
      <c r="J146" s="212">
        <f t="shared" si="98"/>
        <v>0</v>
      </c>
      <c r="K146" s="212">
        <f t="shared" si="98"/>
        <v>0</v>
      </c>
      <c r="L146" s="212">
        <f t="shared" si="98"/>
        <v>0</v>
      </c>
      <c r="M146" s="212">
        <f t="shared" si="98"/>
        <v>0</v>
      </c>
      <c r="N146" s="212">
        <f t="shared" si="98"/>
        <v>0</v>
      </c>
      <c r="O146" s="212">
        <f t="shared" si="98"/>
        <v>0</v>
      </c>
      <c r="P146" s="212">
        <f t="shared" si="98"/>
        <v>0</v>
      </c>
      <c r="Q146" s="212">
        <f t="shared" si="98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>
      <c r="A147" s="154" t="s">
        <v>426</v>
      </c>
      <c r="B147" s="155" t="s">
        <v>287</v>
      </c>
      <c r="C147" s="156" t="s">
        <v>288</v>
      </c>
      <c r="D147" s="217">
        <f t="shared" ref="D147" si="99">E147+F147</f>
        <v>0</v>
      </c>
      <c r="E147" s="157"/>
      <c r="F147" s="211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>
      <c r="A148" s="363" t="s">
        <v>381</v>
      </c>
      <c r="B148" s="364"/>
      <c r="C148" s="365"/>
      <c r="D148" s="218">
        <f>D16+D59</f>
        <v>3551000</v>
      </c>
      <c r="E148" s="207">
        <f t="shared" ref="E148:Q148" si="100">E16+E59</f>
        <v>2522000</v>
      </c>
      <c r="F148" s="218">
        <f t="shared" si="100"/>
        <v>1029000</v>
      </c>
      <c r="G148" s="207">
        <f t="shared" si="100"/>
        <v>0</v>
      </c>
      <c r="H148" s="207">
        <f t="shared" si="100"/>
        <v>0</v>
      </c>
      <c r="I148" s="207">
        <f t="shared" si="100"/>
        <v>994000</v>
      </c>
      <c r="J148" s="207">
        <f t="shared" si="100"/>
        <v>35000</v>
      </c>
      <c r="K148" s="207">
        <f t="shared" si="100"/>
        <v>0</v>
      </c>
      <c r="L148" s="207">
        <f t="shared" si="100"/>
        <v>0</v>
      </c>
      <c r="M148" s="207">
        <f t="shared" si="100"/>
        <v>0</v>
      </c>
      <c r="N148" s="207">
        <f t="shared" si="100"/>
        <v>0</v>
      </c>
      <c r="O148" s="207">
        <f t="shared" si="100"/>
        <v>0</v>
      </c>
      <c r="P148" s="207">
        <f t="shared" si="100"/>
        <v>3603000</v>
      </c>
      <c r="Q148" s="207">
        <f t="shared" si="100"/>
        <v>3655000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>
      <c r="A156" s="356" t="s">
        <v>535</v>
      </c>
      <c r="B156" s="356"/>
      <c r="C156" s="356"/>
      <c r="D156" s="133"/>
      <c r="E156" s="133"/>
      <c r="F156" s="133"/>
      <c r="G156" s="133"/>
      <c r="H156" s="133" t="s">
        <v>385</v>
      </c>
      <c r="I156" s="133"/>
      <c r="J156" s="133"/>
      <c r="K156" s="133"/>
      <c r="L156" s="133"/>
      <c r="M156" s="133"/>
      <c r="N156" s="133" t="s">
        <v>384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 t="s">
        <v>430</v>
      </c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RMlcjYJFuNY6zQYWoFVeAl//tmGArUfQw5oAgaZotOc++1gSJfVmmdQKDv8FuY0uiuYNLwZgYheVWLOfoD3++Q==" saltValue="hQt3UKnq8+8J0m3hCajQrg==" spinCount="100000" sheet="1" objects="1" scenarios="1"/>
  <mergeCells count="37">
    <mergeCell ref="A76:C76"/>
    <mergeCell ref="A60:C60"/>
    <mergeCell ref="A59:C59"/>
    <mergeCell ref="A51:C51"/>
    <mergeCell ref="A102:C102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14"/>
  <sheetViews>
    <sheetView topLeftCell="A190" workbookViewId="0">
      <selection activeCell="B224" sqref="B224"/>
    </sheetView>
  </sheetViews>
  <sheetFormatPr defaultRowHeight="13"/>
  <cols>
    <col min="1" max="1" width="38.1796875" style="161" customWidth="1"/>
    <col min="2" max="2" width="69.453125" style="161" customWidth="1"/>
    <col min="3" max="256" width="9.1796875" style="161"/>
    <col min="257" max="257" width="38.1796875" style="161" customWidth="1"/>
    <col min="258" max="258" width="69.453125" style="161" customWidth="1"/>
    <col min="259" max="512" width="9.1796875" style="161"/>
    <col min="513" max="513" width="38.1796875" style="161" customWidth="1"/>
    <col min="514" max="514" width="69.453125" style="161" customWidth="1"/>
    <col min="515" max="768" width="9.1796875" style="161"/>
    <col min="769" max="769" width="38.1796875" style="161" customWidth="1"/>
    <col min="770" max="770" width="69.453125" style="161" customWidth="1"/>
    <col min="771" max="1024" width="9.1796875" style="161"/>
    <col min="1025" max="1025" width="38.1796875" style="161" customWidth="1"/>
    <col min="1026" max="1026" width="69.453125" style="161" customWidth="1"/>
    <col min="1027" max="1280" width="9.1796875" style="161"/>
    <col min="1281" max="1281" width="38.1796875" style="161" customWidth="1"/>
    <col min="1282" max="1282" width="69.453125" style="161" customWidth="1"/>
    <col min="1283" max="1536" width="9.1796875" style="161"/>
    <col min="1537" max="1537" width="38.1796875" style="161" customWidth="1"/>
    <col min="1538" max="1538" width="69.453125" style="161" customWidth="1"/>
    <col min="1539" max="1792" width="9.1796875" style="161"/>
    <col min="1793" max="1793" width="38.1796875" style="161" customWidth="1"/>
    <col min="1794" max="1794" width="69.453125" style="161" customWidth="1"/>
    <col min="1795" max="2048" width="9.1796875" style="161"/>
    <col min="2049" max="2049" width="38.1796875" style="161" customWidth="1"/>
    <col min="2050" max="2050" width="69.453125" style="161" customWidth="1"/>
    <col min="2051" max="2304" width="9.1796875" style="161"/>
    <col min="2305" max="2305" width="38.1796875" style="161" customWidth="1"/>
    <col min="2306" max="2306" width="69.453125" style="161" customWidth="1"/>
    <col min="2307" max="2560" width="9.1796875" style="161"/>
    <col min="2561" max="2561" width="38.1796875" style="161" customWidth="1"/>
    <col min="2562" max="2562" width="69.453125" style="161" customWidth="1"/>
    <col min="2563" max="2816" width="9.1796875" style="161"/>
    <col min="2817" max="2817" width="38.1796875" style="161" customWidth="1"/>
    <col min="2818" max="2818" width="69.453125" style="161" customWidth="1"/>
    <col min="2819" max="3072" width="9.1796875" style="161"/>
    <col min="3073" max="3073" width="38.1796875" style="161" customWidth="1"/>
    <col min="3074" max="3074" width="69.453125" style="161" customWidth="1"/>
    <col min="3075" max="3328" width="9.1796875" style="161"/>
    <col min="3329" max="3329" width="38.1796875" style="161" customWidth="1"/>
    <col min="3330" max="3330" width="69.453125" style="161" customWidth="1"/>
    <col min="3331" max="3584" width="9.1796875" style="161"/>
    <col min="3585" max="3585" width="38.1796875" style="161" customWidth="1"/>
    <col min="3586" max="3586" width="69.453125" style="161" customWidth="1"/>
    <col min="3587" max="3840" width="9.1796875" style="161"/>
    <col min="3841" max="3841" width="38.1796875" style="161" customWidth="1"/>
    <col min="3842" max="3842" width="69.453125" style="161" customWidth="1"/>
    <col min="3843" max="4096" width="9.1796875" style="161"/>
    <col min="4097" max="4097" width="38.1796875" style="161" customWidth="1"/>
    <col min="4098" max="4098" width="69.453125" style="161" customWidth="1"/>
    <col min="4099" max="4352" width="9.1796875" style="161"/>
    <col min="4353" max="4353" width="38.1796875" style="161" customWidth="1"/>
    <col min="4354" max="4354" width="69.453125" style="161" customWidth="1"/>
    <col min="4355" max="4608" width="9.1796875" style="161"/>
    <col min="4609" max="4609" width="38.1796875" style="161" customWidth="1"/>
    <col min="4610" max="4610" width="69.453125" style="161" customWidth="1"/>
    <col min="4611" max="4864" width="9.1796875" style="161"/>
    <col min="4865" max="4865" width="38.1796875" style="161" customWidth="1"/>
    <col min="4866" max="4866" width="69.453125" style="161" customWidth="1"/>
    <col min="4867" max="5120" width="9.1796875" style="161"/>
    <col min="5121" max="5121" width="38.1796875" style="161" customWidth="1"/>
    <col min="5122" max="5122" width="69.453125" style="161" customWidth="1"/>
    <col min="5123" max="5376" width="9.1796875" style="161"/>
    <col min="5377" max="5377" width="38.1796875" style="161" customWidth="1"/>
    <col min="5378" max="5378" width="69.453125" style="161" customWidth="1"/>
    <col min="5379" max="5632" width="9.1796875" style="161"/>
    <col min="5633" max="5633" width="38.1796875" style="161" customWidth="1"/>
    <col min="5634" max="5634" width="69.453125" style="161" customWidth="1"/>
    <col min="5635" max="5888" width="9.1796875" style="161"/>
    <col min="5889" max="5889" width="38.1796875" style="161" customWidth="1"/>
    <col min="5890" max="5890" width="69.453125" style="161" customWidth="1"/>
    <col min="5891" max="6144" width="9.1796875" style="161"/>
    <col min="6145" max="6145" width="38.1796875" style="161" customWidth="1"/>
    <col min="6146" max="6146" width="69.453125" style="161" customWidth="1"/>
    <col min="6147" max="6400" width="9.1796875" style="161"/>
    <col min="6401" max="6401" width="38.1796875" style="161" customWidth="1"/>
    <col min="6402" max="6402" width="69.453125" style="161" customWidth="1"/>
    <col min="6403" max="6656" width="9.1796875" style="161"/>
    <col min="6657" max="6657" width="38.1796875" style="161" customWidth="1"/>
    <col min="6658" max="6658" width="69.453125" style="161" customWidth="1"/>
    <col min="6659" max="6912" width="9.1796875" style="161"/>
    <col min="6913" max="6913" width="38.1796875" style="161" customWidth="1"/>
    <col min="6914" max="6914" width="69.453125" style="161" customWidth="1"/>
    <col min="6915" max="7168" width="9.1796875" style="161"/>
    <col min="7169" max="7169" width="38.1796875" style="161" customWidth="1"/>
    <col min="7170" max="7170" width="69.453125" style="161" customWidth="1"/>
    <col min="7171" max="7424" width="9.1796875" style="161"/>
    <col min="7425" max="7425" width="38.1796875" style="161" customWidth="1"/>
    <col min="7426" max="7426" width="69.453125" style="161" customWidth="1"/>
    <col min="7427" max="7680" width="9.1796875" style="161"/>
    <col min="7681" max="7681" width="38.1796875" style="161" customWidth="1"/>
    <col min="7682" max="7682" width="69.453125" style="161" customWidth="1"/>
    <col min="7683" max="7936" width="9.1796875" style="161"/>
    <col min="7937" max="7937" width="38.1796875" style="161" customWidth="1"/>
    <col min="7938" max="7938" width="69.453125" style="161" customWidth="1"/>
    <col min="7939" max="8192" width="9.1796875" style="161"/>
    <col min="8193" max="8193" width="38.1796875" style="161" customWidth="1"/>
    <col min="8194" max="8194" width="69.453125" style="161" customWidth="1"/>
    <col min="8195" max="8448" width="9.1796875" style="161"/>
    <col min="8449" max="8449" width="38.1796875" style="161" customWidth="1"/>
    <col min="8450" max="8450" width="69.453125" style="161" customWidth="1"/>
    <col min="8451" max="8704" width="9.1796875" style="161"/>
    <col min="8705" max="8705" width="38.1796875" style="161" customWidth="1"/>
    <col min="8706" max="8706" width="69.453125" style="161" customWidth="1"/>
    <col min="8707" max="8960" width="9.1796875" style="161"/>
    <col min="8961" max="8961" width="38.1796875" style="161" customWidth="1"/>
    <col min="8962" max="8962" width="69.453125" style="161" customWidth="1"/>
    <col min="8963" max="9216" width="9.1796875" style="161"/>
    <col min="9217" max="9217" width="38.1796875" style="161" customWidth="1"/>
    <col min="9218" max="9218" width="69.453125" style="161" customWidth="1"/>
    <col min="9219" max="9472" width="9.1796875" style="161"/>
    <col min="9473" max="9473" width="38.1796875" style="161" customWidth="1"/>
    <col min="9474" max="9474" width="69.453125" style="161" customWidth="1"/>
    <col min="9475" max="9728" width="9.1796875" style="161"/>
    <col min="9729" max="9729" width="38.1796875" style="161" customWidth="1"/>
    <col min="9730" max="9730" width="69.453125" style="161" customWidth="1"/>
    <col min="9731" max="9984" width="9.1796875" style="161"/>
    <col min="9985" max="9985" width="38.1796875" style="161" customWidth="1"/>
    <col min="9986" max="9986" width="69.453125" style="161" customWidth="1"/>
    <col min="9987" max="10240" width="9.1796875" style="161"/>
    <col min="10241" max="10241" width="38.1796875" style="161" customWidth="1"/>
    <col min="10242" max="10242" width="69.453125" style="161" customWidth="1"/>
    <col min="10243" max="10496" width="9.1796875" style="161"/>
    <col min="10497" max="10497" width="38.1796875" style="161" customWidth="1"/>
    <col min="10498" max="10498" width="69.453125" style="161" customWidth="1"/>
    <col min="10499" max="10752" width="9.1796875" style="161"/>
    <col min="10753" max="10753" width="38.1796875" style="161" customWidth="1"/>
    <col min="10754" max="10754" width="69.453125" style="161" customWidth="1"/>
    <col min="10755" max="11008" width="9.1796875" style="161"/>
    <col min="11009" max="11009" width="38.1796875" style="161" customWidth="1"/>
    <col min="11010" max="11010" width="69.453125" style="161" customWidth="1"/>
    <col min="11011" max="11264" width="9.1796875" style="161"/>
    <col min="11265" max="11265" width="38.1796875" style="161" customWidth="1"/>
    <col min="11266" max="11266" width="69.453125" style="161" customWidth="1"/>
    <col min="11267" max="11520" width="9.1796875" style="161"/>
    <col min="11521" max="11521" width="38.1796875" style="161" customWidth="1"/>
    <col min="11522" max="11522" width="69.453125" style="161" customWidth="1"/>
    <col min="11523" max="11776" width="9.1796875" style="161"/>
    <col min="11777" max="11777" width="38.1796875" style="161" customWidth="1"/>
    <col min="11778" max="11778" width="69.453125" style="161" customWidth="1"/>
    <col min="11779" max="12032" width="9.1796875" style="161"/>
    <col min="12033" max="12033" width="38.1796875" style="161" customWidth="1"/>
    <col min="12034" max="12034" width="69.453125" style="161" customWidth="1"/>
    <col min="12035" max="12288" width="9.1796875" style="161"/>
    <col min="12289" max="12289" width="38.1796875" style="161" customWidth="1"/>
    <col min="12290" max="12290" width="69.453125" style="161" customWidth="1"/>
    <col min="12291" max="12544" width="9.1796875" style="161"/>
    <col min="12545" max="12545" width="38.1796875" style="161" customWidth="1"/>
    <col min="12546" max="12546" width="69.453125" style="161" customWidth="1"/>
    <col min="12547" max="12800" width="9.1796875" style="161"/>
    <col min="12801" max="12801" width="38.1796875" style="161" customWidth="1"/>
    <col min="12802" max="12802" width="69.453125" style="161" customWidth="1"/>
    <col min="12803" max="13056" width="9.1796875" style="161"/>
    <col min="13057" max="13057" width="38.1796875" style="161" customWidth="1"/>
    <col min="13058" max="13058" width="69.453125" style="161" customWidth="1"/>
    <col min="13059" max="13312" width="9.1796875" style="161"/>
    <col min="13313" max="13313" width="38.1796875" style="161" customWidth="1"/>
    <col min="13314" max="13314" width="69.453125" style="161" customWidth="1"/>
    <col min="13315" max="13568" width="9.1796875" style="161"/>
    <col min="13569" max="13569" width="38.1796875" style="161" customWidth="1"/>
    <col min="13570" max="13570" width="69.453125" style="161" customWidth="1"/>
    <col min="13571" max="13824" width="9.1796875" style="161"/>
    <col min="13825" max="13825" width="38.1796875" style="161" customWidth="1"/>
    <col min="13826" max="13826" width="69.453125" style="161" customWidth="1"/>
    <col min="13827" max="14080" width="9.1796875" style="161"/>
    <col min="14081" max="14081" width="38.1796875" style="161" customWidth="1"/>
    <col min="14082" max="14082" width="69.453125" style="161" customWidth="1"/>
    <col min="14083" max="14336" width="9.1796875" style="161"/>
    <col min="14337" max="14337" width="38.1796875" style="161" customWidth="1"/>
    <col min="14338" max="14338" width="69.453125" style="161" customWidth="1"/>
    <col min="14339" max="14592" width="9.1796875" style="161"/>
    <col min="14593" max="14593" width="38.1796875" style="161" customWidth="1"/>
    <col min="14594" max="14594" width="69.453125" style="161" customWidth="1"/>
    <col min="14595" max="14848" width="9.1796875" style="161"/>
    <col min="14849" max="14849" width="38.1796875" style="161" customWidth="1"/>
    <col min="14850" max="14850" width="69.453125" style="161" customWidth="1"/>
    <col min="14851" max="15104" width="9.1796875" style="161"/>
    <col min="15105" max="15105" width="38.1796875" style="161" customWidth="1"/>
    <col min="15106" max="15106" width="69.453125" style="161" customWidth="1"/>
    <col min="15107" max="15360" width="9.1796875" style="161"/>
    <col min="15361" max="15361" width="38.1796875" style="161" customWidth="1"/>
    <col min="15362" max="15362" width="69.453125" style="161" customWidth="1"/>
    <col min="15363" max="15616" width="9.1796875" style="161"/>
    <col min="15617" max="15617" width="38.1796875" style="161" customWidth="1"/>
    <col min="15618" max="15618" width="69.453125" style="161" customWidth="1"/>
    <col min="15619" max="15872" width="9.1796875" style="161"/>
    <col min="15873" max="15873" width="38.1796875" style="161" customWidth="1"/>
    <col min="15874" max="15874" width="69.453125" style="161" customWidth="1"/>
    <col min="15875" max="16128" width="9.1796875" style="161"/>
    <col min="16129" max="16129" width="38.1796875" style="161" customWidth="1"/>
    <col min="16130" max="16130" width="69.453125" style="161" customWidth="1"/>
    <col min="16131" max="16384" width="9.1796875" style="161"/>
  </cols>
  <sheetData>
    <row r="1" spans="1:2" ht="18">
      <c r="A1" s="160" t="s">
        <v>386</v>
      </c>
    </row>
    <row r="2" spans="1:2">
      <c r="A2" s="162"/>
    </row>
    <row r="3" spans="1:2">
      <c r="A3" s="162"/>
    </row>
    <row r="4" spans="1:2" ht="14">
      <c r="A4" s="163" t="s">
        <v>432</v>
      </c>
    </row>
    <row r="5" spans="1:2" ht="14">
      <c r="A5" s="163"/>
    </row>
    <row r="6" spans="1:2" ht="14">
      <c r="A6" s="163" t="s">
        <v>387</v>
      </c>
    </row>
    <row r="7" spans="1:2" ht="35.25" customHeight="1">
      <c r="A7" s="372" t="s">
        <v>440</v>
      </c>
      <c r="B7" s="373"/>
    </row>
    <row r="8" spans="1:2" ht="16" thickBot="1">
      <c r="A8" s="164"/>
    </row>
    <row r="9" spans="1:2" ht="23.25" customHeight="1">
      <c r="A9" s="374" t="s">
        <v>388</v>
      </c>
      <c r="B9" s="376" t="s">
        <v>434</v>
      </c>
    </row>
    <row r="10" spans="1:2" ht="12.75" customHeight="1">
      <c r="A10" s="375"/>
      <c r="B10" s="377"/>
    </row>
    <row r="11" spans="1:2" ht="12.75" customHeight="1">
      <c r="A11" s="378" t="s">
        <v>389</v>
      </c>
      <c r="B11" s="380" t="s">
        <v>433</v>
      </c>
    </row>
    <row r="12" spans="1:2" ht="12.75" customHeight="1">
      <c r="A12" s="379"/>
      <c r="B12" s="381"/>
    </row>
    <row r="13" spans="1:2" ht="12.75" customHeight="1">
      <c r="A13" s="379"/>
      <c r="B13" s="381"/>
    </row>
    <row r="14" spans="1:2" ht="12.75" customHeight="1">
      <c r="A14" s="379"/>
      <c r="B14" s="381"/>
    </row>
    <row r="15" spans="1:2" ht="12.75" customHeight="1">
      <c r="A15" s="379"/>
      <c r="B15" s="381"/>
    </row>
    <row r="16" spans="1:2" ht="12.75" customHeight="1">
      <c r="A16" s="379"/>
      <c r="B16" s="381"/>
    </row>
    <row r="17" spans="1:2" ht="12.75" customHeight="1">
      <c r="A17" s="375"/>
      <c r="B17" s="377"/>
    </row>
    <row r="18" spans="1:2" ht="106.5" customHeight="1">
      <c r="A18" s="378" t="s">
        <v>390</v>
      </c>
      <c r="B18" s="380" t="s">
        <v>435</v>
      </c>
    </row>
    <row r="19" spans="1:2" ht="12.75" customHeight="1">
      <c r="A19" s="379"/>
      <c r="B19" s="381"/>
    </row>
    <row r="20" spans="1:2" ht="12.75" customHeight="1">
      <c r="A20" s="375"/>
      <c r="B20" s="377"/>
    </row>
    <row r="21" spans="1:2" ht="69.75" customHeight="1">
      <c r="A21" s="378" t="s">
        <v>391</v>
      </c>
      <c r="B21" s="380" t="s">
        <v>436</v>
      </c>
    </row>
    <row r="22" spans="1:2" ht="12.75" customHeight="1">
      <c r="A22" s="379"/>
      <c r="B22" s="381"/>
    </row>
    <row r="23" spans="1:2" ht="12.75" customHeight="1">
      <c r="A23" s="379"/>
      <c r="B23" s="381"/>
    </row>
    <row r="24" spans="1:2" ht="12.75" customHeight="1">
      <c r="A24" s="375"/>
      <c r="B24" s="377"/>
    </row>
    <row r="25" spans="1:2" ht="114" customHeight="1">
      <c r="A25" s="378" t="s">
        <v>392</v>
      </c>
      <c r="B25" s="380" t="s">
        <v>437</v>
      </c>
    </row>
    <row r="26" spans="1:2" ht="12.75" customHeight="1">
      <c r="A26" s="379"/>
      <c r="B26" s="381"/>
    </row>
    <row r="27" spans="1:2" ht="12.75" customHeight="1">
      <c r="A27" s="375"/>
      <c r="B27" s="377"/>
    </row>
    <row r="28" spans="1:2" ht="32.25" customHeight="1">
      <c r="A28" s="378" t="s">
        <v>393</v>
      </c>
      <c r="B28" s="380" t="s">
        <v>438</v>
      </c>
    </row>
    <row r="29" spans="1:2" ht="12.75" customHeight="1">
      <c r="A29" s="379"/>
      <c r="B29" s="381"/>
    </row>
    <row r="30" spans="1:2" ht="12.75" customHeight="1">
      <c r="A30" s="379"/>
      <c r="B30" s="381"/>
    </row>
    <row r="31" spans="1:2" ht="12.75" customHeight="1">
      <c r="A31" s="379"/>
      <c r="B31" s="381"/>
    </row>
    <row r="32" spans="1:2" ht="12.75" customHeight="1">
      <c r="A32" s="379"/>
      <c r="B32" s="381"/>
    </row>
    <row r="33" spans="1:2" ht="12.75" customHeight="1">
      <c r="A33" s="375"/>
      <c r="B33" s="377"/>
    </row>
    <row r="34" spans="1:2" ht="12.75" customHeight="1">
      <c r="A34" s="378" t="s">
        <v>394</v>
      </c>
      <c r="B34" s="380" t="s">
        <v>439</v>
      </c>
    </row>
    <row r="35" spans="1:2" ht="12.75" customHeight="1">
      <c r="A35" s="379"/>
      <c r="B35" s="381"/>
    </row>
    <row r="36" spans="1:2" ht="12.75" customHeight="1">
      <c r="A36" s="379"/>
      <c r="B36" s="381"/>
    </row>
    <row r="37" spans="1:2" ht="12.75" customHeight="1">
      <c r="A37" s="379"/>
      <c r="B37" s="381"/>
    </row>
    <row r="38" spans="1:2" ht="12.75" customHeight="1">
      <c r="A38" s="379"/>
      <c r="B38" s="381"/>
    </row>
    <row r="39" spans="1:2" ht="13.5" customHeight="1" thickBot="1">
      <c r="A39" s="382"/>
      <c r="B39" s="383"/>
    </row>
    <row r="40" spans="1:2" ht="14">
      <c r="A40" s="165"/>
    </row>
    <row r="42" spans="1:2" ht="13.5" thickBot="1"/>
    <row r="43" spans="1:2">
      <c r="A43" s="374" t="s">
        <v>388</v>
      </c>
      <c r="B43" s="376" t="s">
        <v>441</v>
      </c>
    </row>
    <row r="44" spans="1:2">
      <c r="A44" s="375"/>
      <c r="B44" s="377"/>
    </row>
    <row r="45" spans="1:2">
      <c r="A45" s="378" t="s">
        <v>389</v>
      </c>
      <c r="B45" s="380" t="s">
        <v>445</v>
      </c>
    </row>
    <row r="46" spans="1:2">
      <c r="A46" s="379"/>
      <c r="B46" s="381"/>
    </row>
    <row r="47" spans="1:2">
      <c r="A47" s="379"/>
      <c r="B47" s="381"/>
    </row>
    <row r="48" spans="1:2">
      <c r="A48" s="379"/>
      <c r="B48" s="381"/>
    </row>
    <row r="49" spans="1:2">
      <c r="A49" s="379"/>
      <c r="B49" s="381"/>
    </row>
    <row r="50" spans="1:2">
      <c r="A50" s="379"/>
      <c r="B50" s="381"/>
    </row>
    <row r="51" spans="1:2">
      <c r="A51" s="375"/>
      <c r="B51" s="377"/>
    </row>
    <row r="52" spans="1:2">
      <c r="A52" s="378" t="s">
        <v>390</v>
      </c>
      <c r="B52" s="380" t="s">
        <v>442</v>
      </c>
    </row>
    <row r="53" spans="1:2">
      <c r="A53" s="379"/>
      <c r="B53" s="381"/>
    </row>
    <row r="54" spans="1:2" ht="26.25" customHeight="1">
      <c r="A54" s="375"/>
      <c r="B54" s="377"/>
    </row>
    <row r="55" spans="1:2">
      <c r="A55" s="378" t="s">
        <v>391</v>
      </c>
      <c r="B55" s="380" t="s">
        <v>446</v>
      </c>
    </row>
    <row r="56" spans="1:2">
      <c r="A56" s="379"/>
      <c r="B56" s="381"/>
    </row>
    <row r="57" spans="1:2">
      <c r="A57" s="379"/>
      <c r="B57" s="381"/>
    </row>
    <row r="58" spans="1:2">
      <c r="A58" s="375"/>
      <c r="B58" s="377"/>
    </row>
    <row r="59" spans="1:2">
      <c r="A59" s="378" t="s">
        <v>392</v>
      </c>
      <c r="B59" s="380" t="s">
        <v>443</v>
      </c>
    </row>
    <row r="60" spans="1:2">
      <c r="A60" s="379"/>
      <c r="B60" s="381"/>
    </row>
    <row r="61" spans="1:2" ht="28.5" customHeight="1">
      <c r="A61" s="375"/>
      <c r="B61" s="377"/>
    </row>
    <row r="62" spans="1:2">
      <c r="A62" s="378" t="s">
        <v>393</v>
      </c>
      <c r="B62" s="380" t="s">
        <v>447</v>
      </c>
    </row>
    <row r="63" spans="1:2">
      <c r="A63" s="379"/>
      <c r="B63" s="381"/>
    </row>
    <row r="64" spans="1:2">
      <c r="A64" s="379"/>
      <c r="B64" s="381"/>
    </row>
    <row r="65" spans="1:2">
      <c r="A65" s="379"/>
      <c r="B65" s="381"/>
    </row>
    <row r="66" spans="1:2">
      <c r="A66" s="379"/>
      <c r="B66" s="381"/>
    </row>
    <row r="67" spans="1:2">
      <c r="A67" s="375"/>
      <c r="B67" s="377"/>
    </row>
    <row r="68" spans="1:2">
      <c r="A68" s="378" t="s">
        <v>394</v>
      </c>
      <c r="B68" s="380" t="s">
        <v>444</v>
      </c>
    </row>
    <row r="69" spans="1:2">
      <c r="A69" s="379"/>
      <c r="B69" s="381"/>
    </row>
    <row r="70" spans="1:2">
      <c r="A70" s="379"/>
      <c r="B70" s="381"/>
    </row>
    <row r="71" spans="1:2">
      <c r="A71" s="379"/>
      <c r="B71" s="381"/>
    </row>
    <row r="72" spans="1:2">
      <c r="A72" s="379"/>
      <c r="B72" s="381"/>
    </row>
    <row r="73" spans="1:2" ht="13.5" thickBot="1">
      <c r="A73" s="382"/>
      <c r="B73" s="383"/>
    </row>
    <row r="76" spans="1:2" ht="13.5" thickBot="1"/>
    <row r="77" spans="1:2">
      <c r="A77" s="374" t="s">
        <v>388</v>
      </c>
      <c r="B77" s="376" t="s">
        <v>448</v>
      </c>
    </row>
    <row r="78" spans="1:2">
      <c r="A78" s="375"/>
      <c r="B78" s="377"/>
    </row>
    <row r="79" spans="1:2">
      <c r="A79" s="378" t="s">
        <v>389</v>
      </c>
      <c r="B79" s="380" t="s">
        <v>449</v>
      </c>
    </row>
    <row r="80" spans="1:2">
      <c r="A80" s="379"/>
      <c r="B80" s="381"/>
    </row>
    <row r="81" spans="1:2">
      <c r="A81" s="379"/>
      <c r="B81" s="381"/>
    </row>
    <row r="82" spans="1:2">
      <c r="A82" s="379"/>
      <c r="B82" s="381"/>
    </row>
    <row r="83" spans="1:2">
      <c r="A83" s="379"/>
      <c r="B83" s="381"/>
    </row>
    <row r="84" spans="1:2">
      <c r="A84" s="379"/>
      <c r="B84" s="381"/>
    </row>
    <row r="85" spans="1:2">
      <c r="A85" s="375"/>
      <c r="B85" s="377"/>
    </row>
    <row r="86" spans="1:2">
      <c r="A86" s="378" t="s">
        <v>390</v>
      </c>
      <c r="B86" s="380" t="s">
        <v>452</v>
      </c>
    </row>
    <row r="87" spans="1:2">
      <c r="A87" s="379"/>
      <c r="B87" s="381"/>
    </row>
    <row r="88" spans="1:2" ht="48" customHeight="1">
      <c r="A88" s="375"/>
      <c r="B88" s="377"/>
    </row>
    <row r="89" spans="1:2">
      <c r="A89" s="378" t="s">
        <v>391</v>
      </c>
      <c r="B89" s="380" t="s">
        <v>453</v>
      </c>
    </row>
    <row r="90" spans="1:2">
      <c r="A90" s="379"/>
      <c r="B90" s="381"/>
    </row>
    <row r="91" spans="1:2">
      <c r="A91" s="379"/>
      <c r="B91" s="381"/>
    </row>
    <row r="92" spans="1:2" ht="62.25" customHeight="1">
      <c r="A92" s="375"/>
      <c r="B92" s="377"/>
    </row>
    <row r="93" spans="1:2">
      <c r="A93" s="378" t="s">
        <v>392</v>
      </c>
      <c r="B93" s="380" t="s">
        <v>450</v>
      </c>
    </row>
    <row r="94" spans="1:2">
      <c r="A94" s="379"/>
      <c r="B94" s="381"/>
    </row>
    <row r="95" spans="1:2">
      <c r="A95" s="375"/>
      <c r="B95" s="377"/>
    </row>
    <row r="96" spans="1:2">
      <c r="A96" s="378" t="s">
        <v>393</v>
      </c>
      <c r="B96" s="380" t="s">
        <v>438</v>
      </c>
    </row>
    <row r="97" spans="1:2">
      <c r="A97" s="379"/>
      <c r="B97" s="381"/>
    </row>
    <row r="98" spans="1:2">
      <c r="A98" s="379"/>
      <c r="B98" s="381"/>
    </row>
    <row r="99" spans="1:2">
      <c r="A99" s="379"/>
      <c r="B99" s="381"/>
    </row>
    <row r="100" spans="1:2">
      <c r="A100" s="379"/>
      <c r="B100" s="381"/>
    </row>
    <row r="101" spans="1:2">
      <c r="A101" s="375"/>
      <c r="B101" s="377"/>
    </row>
    <row r="102" spans="1:2">
      <c r="A102" s="378" t="s">
        <v>394</v>
      </c>
      <c r="B102" s="380" t="s">
        <v>451</v>
      </c>
    </row>
    <row r="103" spans="1:2">
      <c r="A103" s="379"/>
      <c r="B103" s="381"/>
    </row>
    <row r="104" spans="1:2">
      <c r="A104" s="379"/>
      <c r="B104" s="381"/>
    </row>
    <row r="105" spans="1:2">
      <c r="A105" s="379"/>
      <c r="B105" s="381"/>
    </row>
    <row r="106" spans="1:2">
      <c r="A106" s="379"/>
      <c r="B106" s="381"/>
    </row>
    <row r="107" spans="1:2" ht="13.5" thickBot="1">
      <c r="A107" s="382"/>
      <c r="B107" s="383"/>
    </row>
    <row r="110" spans="1:2" ht="13.5" thickBot="1"/>
    <row r="111" spans="1:2">
      <c r="A111" s="374" t="s">
        <v>388</v>
      </c>
      <c r="B111" s="376" t="s">
        <v>454</v>
      </c>
    </row>
    <row r="112" spans="1:2">
      <c r="A112" s="375"/>
      <c r="B112" s="377"/>
    </row>
    <row r="113" spans="1:2">
      <c r="A113" s="378" t="s">
        <v>389</v>
      </c>
      <c r="B113" s="380" t="s">
        <v>455</v>
      </c>
    </row>
    <row r="114" spans="1:2">
      <c r="A114" s="379"/>
      <c r="B114" s="381"/>
    </row>
    <row r="115" spans="1:2">
      <c r="A115" s="379"/>
      <c r="B115" s="381"/>
    </row>
    <row r="116" spans="1:2">
      <c r="A116" s="379"/>
      <c r="B116" s="381"/>
    </row>
    <row r="117" spans="1:2">
      <c r="A117" s="379"/>
      <c r="B117" s="381"/>
    </row>
    <row r="118" spans="1:2">
      <c r="A118" s="379"/>
      <c r="B118" s="381"/>
    </row>
    <row r="119" spans="1:2">
      <c r="A119" s="375"/>
      <c r="B119" s="377"/>
    </row>
    <row r="120" spans="1:2">
      <c r="A120" s="378" t="s">
        <v>390</v>
      </c>
      <c r="B120" s="380" t="s">
        <v>456</v>
      </c>
    </row>
    <row r="121" spans="1:2">
      <c r="A121" s="379"/>
      <c r="B121" s="381"/>
    </row>
    <row r="122" spans="1:2" ht="31.5" customHeight="1">
      <c r="A122" s="375"/>
      <c r="B122" s="377"/>
    </row>
    <row r="123" spans="1:2">
      <c r="A123" s="378" t="s">
        <v>391</v>
      </c>
      <c r="B123" s="380" t="s">
        <v>460</v>
      </c>
    </row>
    <row r="124" spans="1:2">
      <c r="A124" s="379"/>
      <c r="B124" s="381"/>
    </row>
    <row r="125" spans="1:2">
      <c r="A125" s="379"/>
      <c r="B125" s="381"/>
    </row>
    <row r="126" spans="1:2" ht="84.75" customHeight="1">
      <c r="A126" s="375"/>
      <c r="B126" s="377"/>
    </row>
    <row r="127" spans="1:2">
      <c r="A127" s="378" t="s">
        <v>392</v>
      </c>
      <c r="B127" s="380" t="s">
        <v>457</v>
      </c>
    </row>
    <row r="128" spans="1:2">
      <c r="A128" s="379"/>
      <c r="B128" s="381"/>
    </row>
    <row r="129" spans="1:2" ht="37.5" customHeight="1">
      <c r="A129" s="375"/>
      <c r="B129" s="377"/>
    </row>
    <row r="130" spans="1:2">
      <c r="A130" s="378" t="s">
        <v>393</v>
      </c>
      <c r="B130" s="380" t="s">
        <v>458</v>
      </c>
    </row>
    <row r="131" spans="1:2">
      <c r="A131" s="379"/>
      <c r="B131" s="381"/>
    </row>
    <row r="132" spans="1:2">
      <c r="A132" s="379"/>
      <c r="B132" s="381"/>
    </row>
    <row r="133" spans="1:2">
      <c r="A133" s="379"/>
      <c r="B133" s="381"/>
    </row>
    <row r="134" spans="1:2">
      <c r="A134" s="379"/>
      <c r="B134" s="381"/>
    </row>
    <row r="135" spans="1:2">
      <c r="A135" s="375"/>
      <c r="B135" s="377"/>
    </row>
    <row r="136" spans="1:2">
      <c r="A136" s="378" t="s">
        <v>394</v>
      </c>
      <c r="B136" s="380" t="s">
        <v>459</v>
      </c>
    </row>
    <row r="137" spans="1:2">
      <c r="A137" s="379"/>
      <c r="B137" s="381"/>
    </row>
    <row r="138" spans="1:2">
      <c r="A138" s="379"/>
      <c r="B138" s="381"/>
    </row>
    <row r="139" spans="1:2">
      <c r="A139" s="379"/>
      <c r="B139" s="381"/>
    </row>
    <row r="140" spans="1:2">
      <c r="A140" s="379"/>
      <c r="B140" s="381"/>
    </row>
    <row r="141" spans="1:2" ht="13.5" thickBot="1">
      <c r="A141" s="382"/>
      <c r="B141" s="383"/>
    </row>
    <row r="143" spans="1:2" ht="13.5" thickBot="1"/>
    <row r="144" spans="1:2">
      <c r="A144" s="374" t="s">
        <v>388</v>
      </c>
      <c r="B144" s="376" t="s">
        <v>461</v>
      </c>
    </row>
    <row r="145" spans="1:2">
      <c r="A145" s="375"/>
      <c r="B145" s="377"/>
    </row>
    <row r="146" spans="1:2">
      <c r="A146" s="378" t="s">
        <v>389</v>
      </c>
      <c r="B146" s="380" t="s">
        <v>462</v>
      </c>
    </row>
    <row r="147" spans="1:2">
      <c r="A147" s="379"/>
      <c r="B147" s="381"/>
    </row>
    <row r="148" spans="1:2">
      <c r="A148" s="379"/>
      <c r="B148" s="381"/>
    </row>
    <row r="149" spans="1:2">
      <c r="A149" s="379"/>
      <c r="B149" s="381"/>
    </row>
    <row r="150" spans="1:2">
      <c r="A150" s="379"/>
      <c r="B150" s="381"/>
    </row>
    <row r="151" spans="1:2">
      <c r="A151" s="379"/>
      <c r="B151" s="381"/>
    </row>
    <row r="152" spans="1:2">
      <c r="A152" s="375"/>
      <c r="B152" s="377"/>
    </row>
    <row r="153" spans="1:2">
      <c r="A153" s="378" t="s">
        <v>390</v>
      </c>
      <c r="B153" s="380" t="s">
        <v>466</v>
      </c>
    </row>
    <row r="154" spans="1:2">
      <c r="A154" s="379"/>
      <c r="B154" s="381"/>
    </row>
    <row r="155" spans="1:2">
      <c r="A155" s="375"/>
      <c r="B155" s="377"/>
    </row>
    <row r="156" spans="1:2">
      <c r="A156" s="378" t="s">
        <v>391</v>
      </c>
      <c r="B156" s="380" t="s">
        <v>467</v>
      </c>
    </row>
    <row r="157" spans="1:2">
      <c r="A157" s="379"/>
      <c r="B157" s="381"/>
    </row>
    <row r="158" spans="1:2">
      <c r="A158" s="379"/>
      <c r="B158" s="381"/>
    </row>
    <row r="159" spans="1:2">
      <c r="A159" s="375"/>
      <c r="B159" s="377"/>
    </row>
    <row r="160" spans="1:2">
      <c r="A160" s="378" t="s">
        <v>392</v>
      </c>
      <c r="B160" s="380" t="s">
        <v>463</v>
      </c>
    </row>
    <row r="161" spans="1:2">
      <c r="A161" s="379"/>
      <c r="B161" s="381"/>
    </row>
    <row r="162" spans="1:2">
      <c r="A162" s="375"/>
      <c r="B162" s="377"/>
    </row>
    <row r="163" spans="1:2">
      <c r="A163" s="378" t="s">
        <v>393</v>
      </c>
      <c r="B163" s="380" t="s">
        <v>464</v>
      </c>
    </row>
    <row r="164" spans="1:2">
      <c r="A164" s="379"/>
      <c r="B164" s="381"/>
    </row>
    <row r="165" spans="1:2">
      <c r="A165" s="379"/>
      <c r="B165" s="381"/>
    </row>
    <row r="166" spans="1:2">
      <c r="A166" s="379"/>
      <c r="B166" s="381"/>
    </row>
    <row r="167" spans="1:2">
      <c r="A167" s="379"/>
      <c r="B167" s="381"/>
    </row>
    <row r="168" spans="1:2">
      <c r="A168" s="375"/>
      <c r="B168" s="377"/>
    </row>
    <row r="169" spans="1:2">
      <c r="A169" s="378" t="s">
        <v>394</v>
      </c>
      <c r="B169" s="380" t="s">
        <v>465</v>
      </c>
    </row>
    <row r="170" spans="1:2">
      <c r="A170" s="379"/>
      <c r="B170" s="381"/>
    </row>
    <row r="171" spans="1:2">
      <c r="A171" s="379"/>
      <c r="B171" s="381"/>
    </row>
    <row r="172" spans="1:2">
      <c r="A172" s="379"/>
      <c r="B172" s="381"/>
    </row>
    <row r="173" spans="1:2">
      <c r="A173" s="379"/>
      <c r="B173" s="381"/>
    </row>
    <row r="174" spans="1:2" ht="13.5" thickBot="1">
      <c r="A174" s="382"/>
      <c r="B174" s="383"/>
    </row>
    <row r="177" spans="1:2" ht="13.5" thickBot="1"/>
    <row r="178" spans="1:2">
      <c r="A178" s="374" t="s">
        <v>388</v>
      </c>
      <c r="B178" s="376" t="s">
        <v>468</v>
      </c>
    </row>
    <row r="179" spans="1:2">
      <c r="A179" s="375"/>
      <c r="B179" s="377"/>
    </row>
    <row r="180" spans="1:2">
      <c r="A180" s="378" t="s">
        <v>389</v>
      </c>
      <c r="B180" s="380" t="s">
        <v>469</v>
      </c>
    </row>
    <row r="181" spans="1:2">
      <c r="A181" s="379"/>
      <c r="B181" s="381"/>
    </row>
    <row r="182" spans="1:2">
      <c r="A182" s="379"/>
      <c r="B182" s="381"/>
    </row>
    <row r="183" spans="1:2">
      <c r="A183" s="379"/>
      <c r="B183" s="381"/>
    </row>
    <row r="184" spans="1:2">
      <c r="A184" s="379"/>
      <c r="B184" s="381"/>
    </row>
    <row r="185" spans="1:2">
      <c r="A185" s="379"/>
      <c r="B185" s="381"/>
    </row>
    <row r="186" spans="1:2">
      <c r="A186" s="375"/>
      <c r="B186" s="377"/>
    </row>
    <row r="187" spans="1:2">
      <c r="A187" s="378" t="s">
        <v>390</v>
      </c>
      <c r="B187" s="380" t="s">
        <v>473</v>
      </c>
    </row>
    <row r="188" spans="1:2">
      <c r="A188" s="379"/>
      <c r="B188" s="381"/>
    </row>
    <row r="189" spans="1:2" ht="65.25" customHeight="1">
      <c r="A189" s="375"/>
      <c r="B189" s="377"/>
    </row>
    <row r="190" spans="1:2">
      <c r="A190" s="378" t="s">
        <v>391</v>
      </c>
      <c r="B190" s="380" t="s">
        <v>470</v>
      </c>
    </row>
    <row r="191" spans="1:2">
      <c r="A191" s="379"/>
      <c r="B191" s="381"/>
    </row>
    <row r="192" spans="1:2">
      <c r="A192" s="379"/>
      <c r="B192" s="381"/>
    </row>
    <row r="193" spans="1:2">
      <c r="A193" s="375"/>
      <c r="B193" s="377"/>
    </row>
    <row r="194" spans="1:2">
      <c r="A194" s="378" t="s">
        <v>392</v>
      </c>
      <c r="B194" s="380" t="s">
        <v>471</v>
      </c>
    </row>
    <row r="195" spans="1:2">
      <c r="A195" s="379"/>
      <c r="B195" s="381"/>
    </row>
    <row r="196" spans="1:2">
      <c r="A196" s="375"/>
      <c r="B196" s="377"/>
    </row>
    <row r="197" spans="1:2">
      <c r="A197" s="378" t="s">
        <v>393</v>
      </c>
      <c r="B197" s="380" t="s">
        <v>464</v>
      </c>
    </row>
    <row r="198" spans="1:2">
      <c r="A198" s="379"/>
      <c r="B198" s="381"/>
    </row>
    <row r="199" spans="1:2">
      <c r="A199" s="379"/>
      <c r="B199" s="381"/>
    </row>
    <row r="200" spans="1:2">
      <c r="A200" s="379"/>
      <c r="B200" s="381"/>
    </row>
    <row r="201" spans="1:2">
      <c r="A201" s="379"/>
      <c r="B201" s="381"/>
    </row>
    <row r="202" spans="1:2">
      <c r="A202" s="375"/>
      <c r="B202" s="377"/>
    </row>
    <row r="203" spans="1:2">
      <c r="A203" s="378" t="s">
        <v>394</v>
      </c>
      <c r="B203" s="380" t="s">
        <v>472</v>
      </c>
    </row>
    <row r="204" spans="1:2">
      <c r="A204" s="379"/>
      <c r="B204" s="381"/>
    </row>
    <row r="205" spans="1:2">
      <c r="A205" s="379"/>
      <c r="B205" s="381"/>
    </row>
    <row r="206" spans="1:2">
      <c r="A206" s="379"/>
      <c r="B206" s="381"/>
    </row>
    <row r="207" spans="1:2">
      <c r="A207" s="379"/>
      <c r="B207" s="381"/>
    </row>
    <row r="208" spans="1:2" ht="13.5" thickBot="1">
      <c r="A208" s="382"/>
      <c r="B208" s="383"/>
    </row>
    <row r="211" spans="2:2">
      <c r="B211" s="224" t="s">
        <v>474</v>
      </c>
    </row>
    <row r="214" spans="2:2">
      <c r="B214" s="224" t="s">
        <v>475</v>
      </c>
    </row>
  </sheetData>
  <mergeCells count="85">
    <mergeCell ref="A194:A196"/>
    <mergeCell ref="B194:B196"/>
    <mergeCell ref="A197:A202"/>
    <mergeCell ref="B197:B202"/>
    <mergeCell ref="A203:A208"/>
    <mergeCell ref="B203:B208"/>
    <mergeCell ref="A180:A186"/>
    <mergeCell ref="B180:B186"/>
    <mergeCell ref="A187:A189"/>
    <mergeCell ref="B187:B189"/>
    <mergeCell ref="A190:A193"/>
    <mergeCell ref="B190:B193"/>
    <mergeCell ref="A163:A168"/>
    <mergeCell ref="B163:B168"/>
    <mergeCell ref="A169:A174"/>
    <mergeCell ref="B169:B174"/>
    <mergeCell ref="A178:A179"/>
    <mergeCell ref="B178:B179"/>
    <mergeCell ref="A153:A155"/>
    <mergeCell ref="B153:B155"/>
    <mergeCell ref="A156:A159"/>
    <mergeCell ref="B156:B159"/>
    <mergeCell ref="A160:A162"/>
    <mergeCell ref="B160:B162"/>
    <mergeCell ref="A136:A141"/>
    <mergeCell ref="B136:B141"/>
    <mergeCell ref="A144:A145"/>
    <mergeCell ref="B144:B145"/>
    <mergeCell ref="A146:A152"/>
    <mergeCell ref="B146:B152"/>
    <mergeCell ref="A123:A126"/>
    <mergeCell ref="B123:B126"/>
    <mergeCell ref="A127:A129"/>
    <mergeCell ref="B127:B129"/>
    <mergeCell ref="A130:A135"/>
    <mergeCell ref="B130:B135"/>
    <mergeCell ref="A111:A112"/>
    <mergeCell ref="B111:B112"/>
    <mergeCell ref="A113:A119"/>
    <mergeCell ref="B113:B119"/>
    <mergeCell ref="A120:A122"/>
    <mergeCell ref="B120:B122"/>
    <mergeCell ref="A93:A95"/>
    <mergeCell ref="B93:B95"/>
    <mergeCell ref="A96:A101"/>
    <mergeCell ref="B96:B101"/>
    <mergeCell ref="A102:A107"/>
    <mergeCell ref="B102:B107"/>
    <mergeCell ref="A55:A58"/>
    <mergeCell ref="B55:B58"/>
    <mergeCell ref="A59:A61"/>
    <mergeCell ref="B59:B61"/>
    <mergeCell ref="A89:A92"/>
    <mergeCell ref="B89:B92"/>
    <mergeCell ref="A62:A67"/>
    <mergeCell ref="B62:B67"/>
    <mergeCell ref="A68:A73"/>
    <mergeCell ref="B68:B73"/>
    <mergeCell ref="A77:A78"/>
    <mergeCell ref="B77:B78"/>
    <mergeCell ref="A79:A85"/>
    <mergeCell ref="B79:B85"/>
    <mergeCell ref="A86:A88"/>
    <mergeCell ref="B86:B88"/>
    <mergeCell ref="B25:B27"/>
    <mergeCell ref="A28:A33"/>
    <mergeCell ref="B28:B33"/>
    <mergeCell ref="A52:A54"/>
    <mergeCell ref="B52:B54"/>
    <mergeCell ref="A7:B7"/>
    <mergeCell ref="A43:A44"/>
    <mergeCell ref="B43:B44"/>
    <mergeCell ref="A45:A51"/>
    <mergeCell ref="B45:B51"/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</mergeCells>
  <pageMargins left="0.35" right="0.17" top="0.35" bottom="0.36" header="0.21" footer="0.25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42"/>
  <sheetViews>
    <sheetView tabSelected="1" workbookViewId="0">
      <selection activeCell="A4" sqref="A4"/>
    </sheetView>
  </sheetViews>
  <sheetFormatPr defaultRowHeight="15.5"/>
  <cols>
    <col min="1" max="1" width="23.26953125" style="266" customWidth="1"/>
    <col min="2" max="2" width="41.54296875" style="265" customWidth="1"/>
    <col min="3" max="3" width="19" style="229" customWidth="1"/>
    <col min="4" max="4" width="17.26953125" style="264" customWidth="1"/>
    <col min="5" max="5" width="18.26953125" style="264" customWidth="1"/>
    <col min="6" max="6" width="14.54296875" style="229" customWidth="1"/>
    <col min="7" max="7" width="13.54296875" style="229" customWidth="1"/>
    <col min="8" max="8" width="8.54296875" style="229" customWidth="1"/>
    <col min="9" max="9" width="8.26953125" style="229" customWidth="1"/>
    <col min="10" max="10" width="15.7265625" style="229" customWidth="1"/>
    <col min="11" max="11" width="8.7265625" style="229" customWidth="1"/>
    <col min="12" max="12" width="2.7265625" style="257" hidden="1" customWidth="1"/>
    <col min="13" max="13" width="16.453125" style="227" customWidth="1"/>
    <col min="14" max="14" width="16.7265625" style="229" hidden="1" customWidth="1"/>
    <col min="15" max="15" width="16.453125" style="229" hidden="1" customWidth="1"/>
    <col min="16" max="16" width="16.81640625" style="229" customWidth="1"/>
    <col min="17" max="256" width="9.1796875" style="229"/>
    <col min="257" max="257" width="23.26953125" style="229" customWidth="1"/>
    <col min="258" max="258" width="41.54296875" style="229" customWidth="1"/>
    <col min="259" max="259" width="19" style="229" customWidth="1"/>
    <col min="260" max="260" width="17.26953125" style="229" customWidth="1"/>
    <col min="261" max="261" width="18.26953125" style="229" customWidth="1"/>
    <col min="262" max="262" width="14.54296875" style="229" customWidth="1"/>
    <col min="263" max="263" width="13.54296875" style="229" customWidth="1"/>
    <col min="264" max="264" width="8.54296875" style="229" customWidth="1"/>
    <col min="265" max="265" width="8.26953125" style="229" customWidth="1"/>
    <col min="266" max="266" width="15.7265625" style="229" customWidth="1"/>
    <col min="267" max="267" width="8.7265625" style="229" customWidth="1"/>
    <col min="268" max="268" width="0" style="229" hidden="1" customWidth="1"/>
    <col min="269" max="269" width="16.453125" style="229" customWidth="1"/>
    <col min="270" max="271" width="0" style="229" hidden="1" customWidth="1"/>
    <col min="272" max="272" width="16.81640625" style="229" customWidth="1"/>
    <col min="273" max="512" width="9.1796875" style="229"/>
    <col min="513" max="513" width="23.26953125" style="229" customWidth="1"/>
    <col min="514" max="514" width="41.54296875" style="229" customWidth="1"/>
    <col min="515" max="515" width="19" style="229" customWidth="1"/>
    <col min="516" max="516" width="17.26953125" style="229" customWidth="1"/>
    <col min="517" max="517" width="18.26953125" style="229" customWidth="1"/>
    <col min="518" max="518" width="14.54296875" style="229" customWidth="1"/>
    <col min="519" max="519" width="13.54296875" style="229" customWidth="1"/>
    <col min="520" max="520" width="8.54296875" style="229" customWidth="1"/>
    <col min="521" max="521" width="8.26953125" style="229" customWidth="1"/>
    <col min="522" max="522" width="15.7265625" style="229" customWidth="1"/>
    <col min="523" max="523" width="8.7265625" style="229" customWidth="1"/>
    <col min="524" max="524" width="0" style="229" hidden="1" customWidth="1"/>
    <col min="525" max="525" width="16.453125" style="229" customWidth="1"/>
    <col min="526" max="527" width="0" style="229" hidden="1" customWidth="1"/>
    <col min="528" max="528" width="16.81640625" style="229" customWidth="1"/>
    <col min="529" max="768" width="9.1796875" style="229"/>
    <col min="769" max="769" width="23.26953125" style="229" customWidth="1"/>
    <col min="770" max="770" width="41.54296875" style="229" customWidth="1"/>
    <col min="771" max="771" width="19" style="229" customWidth="1"/>
    <col min="772" max="772" width="17.26953125" style="229" customWidth="1"/>
    <col min="773" max="773" width="18.26953125" style="229" customWidth="1"/>
    <col min="774" max="774" width="14.54296875" style="229" customWidth="1"/>
    <col min="775" max="775" width="13.54296875" style="229" customWidth="1"/>
    <col min="776" max="776" width="8.54296875" style="229" customWidth="1"/>
    <col min="777" max="777" width="8.26953125" style="229" customWidth="1"/>
    <col min="778" max="778" width="15.7265625" style="229" customWidth="1"/>
    <col min="779" max="779" width="8.7265625" style="229" customWidth="1"/>
    <col min="780" max="780" width="0" style="229" hidden="1" customWidth="1"/>
    <col min="781" max="781" width="16.453125" style="229" customWidth="1"/>
    <col min="782" max="783" width="0" style="229" hidden="1" customWidth="1"/>
    <col min="784" max="784" width="16.81640625" style="229" customWidth="1"/>
    <col min="785" max="1024" width="9.1796875" style="229"/>
    <col min="1025" max="1025" width="23.26953125" style="229" customWidth="1"/>
    <col min="1026" max="1026" width="41.54296875" style="229" customWidth="1"/>
    <col min="1027" max="1027" width="19" style="229" customWidth="1"/>
    <col min="1028" max="1028" width="17.26953125" style="229" customWidth="1"/>
    <col min="1029" max="1029" width="18.26953125" style="229" customWidth="1"/>
    <col min="1030" max="1030" width="14.54296875" style="229" customWidth="1"/>
    <col min="1031" max="1031" width="13.54296875" style="229" customWidth="1"/>
    <col min="1032" max="1032" width="8.54296875" style="229" customWidth="1"/>
    <col min="1033" max="1033" width="8.26953125" style="229" customWidth="1"/>
    <col min="1034" max="1034" width="15.7265625" style="229" customWidth="1"/>
    <col min="1035" max="1035" width="8.7265625" style="229" customWidth="1"/>
    <col min="1036" max="1036" width="0" style="229" hidden="1" customWidth="1"/>
    <col min="1037" max="1037" width="16.453125" style="229" customWidth="1"/>
    <col min="1038" max="1039" width="0" style="229" hidden="1" customWidth="1"/>
    <col min="1040" max="1040" width="16.81640625" style="229" customWidth="1"/>
    <col min="1041" max="1280" width="9.1796875" style="229"/>
    <col min="1281" max="1281" width="23.26953125" style="229" customWidth="1"/>
    <col min="1282" max="1282" width="41.54296875" style="229" customWidth="1"/>
    <col min="1283" max="1283" width="19" style="229" customWidth="1"/>
    <col min="1284" max="1284" width="17.26953125" style="229" customWidth="1"/>
    <col min="1285" max="1285" width="18.26953125" style="229" customWidth="1"/>
    <col min="1286" max="1286" width="14.54296875" style="229" customWidth="1"/>
    <col min="1287" max="1287" width="13.54296875" style="229" customWidth="1"/>
    <col min="1288" max="1288" width="8.54296875" style="229" customWidth="1"/>
    <col min="1289" max="1289" width="8.26953125" style="229" customWidth="1"/>
    <col min="1290" max="1290" width="15.7265625" style="229" customWidth="1"/>
    <col min="1291" max="1291" width="8.7265625" style="229" customWidth="1"/>
    <col min="1292" max="1292" width="0" style="229" hidden="1" customWidth="1"/>
    <col min="1293" max="1293" width="16.453125" style="229" customWidth="1"/>
    <col min="1294" max="1295" width="0" style="229" hidden="1" customWidth="1"/>
    <col min="1296" max="1296" width="16.81640625" style="229" customWidth="1"/>
    <col min="1297" max="1536" width="9.1796875" style="229"/>
    <col min="1537" max="1537" width="23.26953125" style="229" customWidth="1"/>
    <col min="1538" max="1538" width="41.54296875" style="229" customWidth="1"/>
    <col min="1539" max="1539" width="19" style="229" customWidth="1"/>
    <col min="1540" max="1540" width="17.26953125" style="229" customWidth="1"/>
    <col min="1541" max="1541" width="18.26953125" style="229" customWidth="1"/>
    <col min="1542" max="1542" width="14.54296875" style="229" customWidth="1"/>
    <col min="1543" max="1543" width="13.54296875" style="229" customWidth="1"/>
    <col min="1544" max="1544" width="8.54296875" style="229" customWidth="1"/>
    <col min="1545" max="1545" width="8.26953125" style="229" customWidth="1"/>
    <col min="1546" max="1546" width="15.7265625" style="229" customWidth="1"/>
    <col min="1547" max="1547" width="8.7265625" style="229" customWidth="1"/>
    <col min="1548" max="1548" width="0" style="229" hidden="1" customWidth="1"/>
    <col min="1549" max="1549" width="16.453125" style="229" customWidth="1"/>
    <col min="1550" max="1551" width="0" style="229" hidden="1" customWidth="1"/>
    <col min="1552" max="1552" width="16.81640625" style="229" customWidth="1"/>
    <col min="1553" max="1792" width="9.1796875" style="229"/>
    <col min="1793" max="1793" width="23.26953125" style="229" customWidth="1"/>
    <col min="1794" max="1794" width="41.54296875" style="229" customWidth="1"/>
    <col min="1795" max="1795" width="19" style="229" customWidth="1"/>
    <col min="1796" max="1796" width="17.26953125" style="229" customWidth="1"/>
    <col min="1797" max="1797" width="18.26953125" style="229" customWidth="1"/>
    <col min="1798" max="1798" width="14.54296875" style="229" customWidth="1"/>
    <col min="1799" max="1799" width="13.54296875" style="229" customWidth="1"/>
    <col min="1800" max="1800" width="8.54296875" style="229" customWidth="1"/>
    <col min="1801" max="1801" width="8.26953125" style="229" customWidth="1"/>
    <col min="1802" max="1802" width="15.7265625" style="229" customWidth="1"/>
    <col min="1803" max="1803" width="8.7265625" style="229" customWidth="1"/>
    <col min="1804" max="1804" width="0" style="229" hidden="1" customWidth="1"/>
    <col min="1805" max="1805" width="16.453125" style="229" customWidth="1"/>
    <col min="1806" max="1807" width="0" style="229" hidden="1" customWidth="1"/>
    <col min="1808" max="1808" width="16.81640625" style="229" customWidth="1"/>
    <col min="1809" max="2048" width="9.1796875" style="229"/>
    <col min="2049" max="2049" width="23.26953125" style="229" customWidth="1"/>
    <col min="2050" max="2050" width="41.54296875" style="229" customWidth="1"/>
    <col min="2051" max="2051" width="19" style="229" customWidth="1"/>
    <col min="2052" max="2052" width="17.26953125" style="229" customWidth="1"/>
    <col min="2053" max="2053" width="18.26953125" style="229" customWidth="1"/>
    <col min="2054" max="2054" width="14.54296875" style="229" customWidth="1"/>
    <col min="2055" max="2055" width="13.54296875" style="229" customWidth="1"/>
    <col min="2056" max="2056" width="8.54296875" style="229" customWidth="1"/>
    <col min="2057" max="2057" width="8.26953125" style="229" customWidth="1"/>
    <col min="2058" max="2058" width="15.7265625" style="229" customWidth="1"/>
    <col min="2059" max="2059" width="8.7265625" style="229" customWidth="1"/>
    <col min="2060" max="2060" width="0" style="229" hidden="1" customWidth="1"/>
    <col min="2061" max="2061" width="16.453125" style="229" customWidth="1"/>
    <col min="2062" max="2063" width="0" style="229" hidden="1" customWidth="1"/>
    <col min="2064" max="2064" width="16.81640625" style="229" customWidth="1"/>
    <col min="2065" max="2304" width="9.1796875" style="229"/>
    <col min="2305" max="2305" width="23.26953125" style="229" customWidth="1"/>
    <col min="2306" max="2306" width="41.54296875" style="229" customWidth="1"/>
    <col min="2307" max="2307" width="19" style="229" customWidth="1"/>
    <col min="2308" max="2308" width="17.26953125" style="229" customWidth="1"/>
    <col min="2309" max="2309" width="18.26953125" style="229" customWidth="1"/>
    <col min="2310" max="2310" width="14.54296875" style="229" customWidth="1"/>
    <col min="2311" max="2311" width="13.54296875" style="229" customWidth="1"/>
    <col min="2312" max="2312" width="8.54296875" style="229" customWidth="1"/>
    <col min="2313" max="2313" width="8.26953125" style="229" customWidth="1"/>
    <col min="2314" max="2314" width="15.7265625" style="229" customWidth="1"/>
    <col min="2315" max="2315" width="8.7265625" style="229" customWidth="1"/>
    <col min="2316" max="2316" width="0" style="229" hidden="1" customWidth="1"/>
    <col min="2317" max="2317" width="16.453125" style="229" customWidth="1"/>
    <col min="2318" max="2319" width="0" style="229" hidden="1" customWidth="1"/>
    <col min="2320" max="2320" width="16.81640625" style="229" customWidth="1"/>
    <col min="2321" max="2560" width="9.1796875" style="229"/>
    <col min="2561" max="2561" width="23.26953125" style="229" customWidth="1"/>
    <col min="2562" max="2562" width="41.54296875" style="229" customWidth="1"/>
    <col min="2563" max="2563" width="19" style="229" customWidth="1"/>
    <col min="2564" max="2564" width="17.26953125" style="229" customWidth="1"/>
    <col min="2565" max="2565" width="18.26953125" style="229" customWidth="1"/>
    <col min="2566" max="2566" width="14.54296875" style="229" customWidth="1"/>
    <col min="2567" max="2567" width="13.54296875" style="229" customWidth="1"/>
    <col min="2568" max="2568" width="8.54296875" style="229" customWidth="1"/>
    <col min="2569" max="2569" width="8.26953125" style="229" customWidth="1"/>
    <col min="2570" max="2570" width="15.7265625" style="229" customWidth="1"/>
    <col min="2571" max="2571" width="8.7265625" style="229" customWidth="1"/>
    <col min="2572" max="2572" width="0" style="229" hidden="1" customWidth="1"/>
    <col min="2573" max="2573" width="16.453125" style="229" customWidth="1"/>
    <col min="2574" max="2575" width="0" style="229" hidden="1" customWidth="1"/>
    <col min="2576" max="2576" width="16.81640625" style="229" customWidth="1"/>
    <col min="2577" max="2816" width="9.1796875" style="229"/>
    <col min="2817" max="2817" width="23.26953125" style="229" customWidth="1"/>
    <col min="2818" max="2818" width="41.54296875" style="229" customWidth="1"/>
    <col min="2819" max="2819" width="19" style="229" customWidth="1"/>
    <col min="2820" max="2820" width="17.26953125" style="229" customWidth="1"/>
    <col min="2821" max="2821" width="18.26953125" style="229" customWidth="1"/>
    <col min="2822" max="2822" width="14.54296875" style="229" customWidth="1"/>
    <col min="2823" max="2823" width="13.54296875" style="229" customWidth="1"/>
    <col min="2824" max="2824" width="8.54296875" style="229" customWidth="1"/>
    <col min="2825" max="2825" width="8.26953125" style="229" customWidth="1"/>
    <col min="2826" max="2826" width="15.7265625" style="229" customWidth="1"/>
    <col min="2827" max="2827" width="8.7265625" style="229" customWidth="1"/>
    <col min="2828" max="2828" width="0" style="229" hidden="1" customWidth="1"/>
    <col min="2829" max="2829" width="16.453125" style="229" customWidth="1"/>
    <col min="2830" max="2831" width="0" style="229" hidden="1" customWidth="1"/>
    <col min="2832" max="2832" width="16.81640625" style="229" customWidth="1"/>
    <col min="2833" max="3072" width="9.1796875" style="229"/>
    <col min="3073" max="3073" width="23.26953125" style="229" customWidth="1"/>
    <col min="3074" max="3074" width="41.54296875" style="229" customWidth="1"/>
    <col min="3075" max="3075" width="19" style="229" customWidth="1"/>
    <col min="3076" max="3076" width="17.26953125" style="229" customWidth="1"/>
    <col min="3077" max="3077" width="18.26953125" style="229" customWidth="1"/>
    <col min="3078" max="3078" width="14.54296875" style="229" customWidth="1"/>
    <col min="3079" max="3079" width="13.54296875" style="229" customWidth="1"/>
    <col min="3080" max="3080" width="8.54296875" style="229" customWidth="1"/>
    <col min="3081" max="3081" width="8.26953125" style="229" customWidth="1"/>
    <col min="3082" max="3082" width="15.7265625" style="229" customWidth="1"/>
    <col min="3083" max="3083" width="8.7265625" style="229" customWidth="1"/>
    <col min="3084" max="3084" width="0" style="229" hidden="1" customWidth="1"/>
    <col min="3085" max="3085" width="16.453125" style="229" customWidth="1"/>
    <col min="3086" max="3087" width="0" style="229" hidden="1" customWidth="1"/>
    <col min="3088" max="3088" width="16.81640625" style="229" customWidth="1"/>
    <col min="3089" max="3328" width="9.1796875" style="229"/>
    <col min="3329" max="3329" width="23.26953125" style="229" customWidth="1"/>
    <col min="3330" max="3330" width="41.54296875" style="229" customWidth="1"/>
    <col min="3331" max="3331" width="19" style="229" customWidth="1"/>
    <col min="3332" max="3332" width="17.26953125" style="229" customWidth="1"/>
    <col min="3333" max="3333" width="18.26953125" style="229" customWidth="1"/>
    <col min="3334" max="3334" width="14.54296875" style="229" customWidth="1"/>
    <col min="3335" max="3335" width="13.54296875" style="229" customWidth="1"/>
    <col min="3336" max="3336" width="8.54296875" style="229" customWidth="1"/>
    <col min="3337" max="3337" width="8.26953125" style="229" customWidth="1"/>
    <col min="3338" max="3338" width="15.7265625" style="229" customWidth="1"/>
    <col min="3339" max="3339" width="8.7265625" style="229" customWidth="1"/>
    <col min="3340" max="3340" width="0" style="229" hidden="1" customWidth="1"/>
    <col min="3341" max="3341" width="16.453125" style="229" customWidth="1"/>
    <col min="3342" max="3343" width="0" style="229" hidden="1" customWidth="1"/>
    <col min="3344" max="3344" width="16.81640625" style="229" customWidth="1"/>
    <col min="3345" max="3584" width="9.1796875" style="229"/>
    <col min="3585" max="3585" width="23.26953125" style="229" customWidth="1"/>
    <col min="3586" max="3586" width="41.54296875" style="229" customWidth="1"/>
    <col min="3587" max="3587" width="19" style="229" customWidth="1"/>
    <col min="3588" max="3588" width="17.26953125" style="229" customWidth="1"/>
    <col min="3589" max="3589" width="18.26953125" style="229" customWidth="1"/>
    <col min="3590" max="3590" width="14.54296875" style="229" customWidth="1"/>
    <col min="3591" max="3591" width="13.54296875" style="229" customWidth="1"/>
    <col min="3592" max="3592" width="8.54296875" style="229" customWidth="1"/>
    <col min="3593" max="3593" width="8.26953125" style="229" customWidth="1"/>
    <col min="3594" max="3594" width="15.7265625" style="229" customWidth="1"/>
    <col min="3595" max="3595" width="8.7265625" style="229" customWidth="1"/>
    <col min="3596" max="3596" width="0" style="229" hidden="1" customWidth="1"/>
    <col min="3597" max="3597" width="16.453125" style="229" customWidth="1"/>
    <col min="3598" max="3599" width="0" style="229" hidden="1" customWidth="1"/>
    <col min="3600" max="3600" width="16.81640625" style="229" customWidth="1"/>
    <col min="3601" max="3840" width="9.1796875" style="229"/>
    <col min="3841" max="3841" width="23.26953125" style="229" customWidth="1"/>
    <col min="3842" max="3842" width="41.54296875" style="229" customWidth="1"/>
    <col min="3843" max="3843" width="19" style="229" customWidth="1"/>
    <col min="3844" max="3844" width="17.26953125" style="229" customWidth="1"/>
    <col min="3845" max="3845" width="18.26953125" style="229" customWidth="1"/>
    <col min="3846" max="3846" width="14.54296875" style="229" customWidth="1"/>
    <col min="3847" max="3847" width="13.54296875" style="229" customWidth="1"/>
    <col min="3848" max="3848" width="8.54296875" style="229" customWidth="1"/>
    <col min="3849" max="3849" width="8.26953125" style="229" customWidth="1"/>
    <col min="3850" max="3850" width="15.7265625" style="229" customWidth="1"/>
    <col min="3851" max="3851" width="8.7265625" style="229" customWidth="1"/>
    <col min="3852" max="3852" width="0" style="229" hidden="1" customWidth="1"/>
    <col min="3853" max="3853" width="16.453125" style="229" customWidth="1"/>
    <col min="3854" max="3855" width="0" style="229" hidden="1" customWidth="1"/>
    <col min="3856" max="3856" width="16.81640625" style="229" customWidth="1"/>
    <col min="3857" max="4096" width="9.1796875" style="229"/>
    <col min="4097" max="4097" width="23.26953125" style="229" customWidth="1"/>
    <col min="4098" max="4098" width="41.54296875" style="229" customWidth="1"/>
    <col min="4099" max="4099" width="19" style="229" customWidth="1"/>
    <col min="4100" max="4100" width="17.26953125" style="229" customWidth="1"/>
    <col min="4101" max="4101" width="18.26953125" style="229" customWidth="1"/>
    <col min="4102" max="4102" width="14.54296875" style="229" customWidth="1"/>
    <col min="4103" max="4103" width="13.54296875" style="229" customWidth="1"/>
    <col min="4104" max="4104" width="8.54296875" style="229" customWidth="1"/>
    <col min="4105" max="4105" width="8.26953125" style="229" customWidth="1"/>
    <col min="4106" max="4106" width="15.7265625" style="229" customWidth="1"/>
    <col min="4107" max="4107" width="8.7265625" style="229" customWidth="1"/>
    <col min="4108" max="4108" width="0" style="229" hidden="1" customWidth="1"/>
    <col min="4109" max="4109" width="16.453125" style="229" customWidth="1"/>
    <col min="4110" max="4111" width="0" style="229" hidden="1" customWidth="1"/>
    <col min="4112" max="4112" width="16.81640625" style="229" customWidth="1"/>
    <col min="4113" max="4352" width="9.1796875" style="229"/>
    <col min="4353" max="4353" width="23.26953125" style="229" customWidth="1"/>
    <col min="4354" max="4354" width="41.54296875" style="229" customWidth="1"/>
    <col min="4355" max="4355" width="19" style="229" customWidth="1"/>
    <col min="4356" max="4356" width="17.26953125" style="229" customWidth="1"/>
    <col min="4357" max="4357" width="18.26953125" style="229" customWidth="1"/>
    <col min="4358" max="4358" width="14.54296875" style="229" customWidth="1"/>
    <col min="4359" max="4359" width="13.54296875" style="229" customWidth="1"/>
    <col min="4360" max="4360" width="8.54296875" style="229" customWidth="1"/>
    <col min="4361" max="4361" width="8.26953125" style="229" customWidth="1"/>
    <col min="4362" max="4362" width="15.7265625" style="229" customWidth="1"/>
    <col min="4363" max="4363" width="8.7265625" style="229" customWidth="1"/>
    <col min="4364" max="4364" width="0" style="229" hidden="1" customWidth="1"/>
    <col min="4365" max="4365" width="16.453125" style="229" customWidth="1"/>
    <col min="4366" max="4367" width="0" style="229" hidden="1" customWidth="1"/>
    <col min="4368" max="4368" width="16.81640625" style="229" customWidth="1"/>
    <col min="4369" max="4608" width="9.1796875" style="229"/>
    <col min="4609" max="4609" width="23.26953125" style="229" customWidth="1"/>
    <col min="4610" max="4610" width="41.54296875" style="229" customWidth="1"/>
    <col min="4611" max="4611" width="19" style="229" customWidth="1"/>
    <col min="4612" max="4612" width="17.26953125" style="229" customWidth="1"/>
    <col min="4613" max="4613" width="18.26953125" style="229" customWidth="1"/>
    <col min="4614" max="4614" width="14.54296875" style="229" customWidth="1"/>
    <col min="4615" max="4615" width="13.54296875" style="229" customWidth="1"/>
    <col min="4616" max="4616" width="8.54296875" style="229" customWidth="1"/>
    <col min="4617" max="4617" width="8.26953125" style="229" customWidth="1"/>
    <col min="4618" max="4618" width="15.7265625" style="229" customWidth="1"/>
    <col min="4619" max="4619" width="8.7265625" style="229" customWidth="1"/>
    <col min="4620" max="4620" width="0" style="229" hidden="1" customWidth="1"/>
    <col min="4621" max="4621" width="16.453125" style="229" customWidth="1"/>
    <col min="4622" max="4623" width="0" style="229" hidden="1" customWidth="1"/>
    <col min="4624" max="4624" width="16.81640625" style="229" customWidth="1"/>
    <col min="4625" max="4864" width="9.1796875" style="229"/>
    <col min="4865" max="4865" width="23.26953125" style="229" customWidth="1"/>
    <col min="4866" max="4866" width="41.54296875" style="229" customWidth="1"/>
    <col min="4867" max="4867" width="19" style="229" customWidth="1"/>
    <col min="4868" max="4868" width="17.26953125" style="229" customWidth="1"/>
    <col min="4869" max="4869" width="18.26953125" style="229" customWidth="1"/>
    <col min="4870" max="4870" width="14.54296875" style="229" customWidth="1"/>
    <col min="4871" max="4871" width="13.54296875" style="229" customWidth="1"/>
    <col min="4872" max="4872" width="8.54296875" style="229" customWidth="1"/>
    <col min="4873" max="4873" width="8.26953125" style="229" customWidth="1"/>
    <col min="4874" max="4874" width="15.7265625" style="229" customWidth="1"/>
    <col min="4875" max="4875" width="8.7265625" style="229" customWidth="1"/>
    <col min="4876" max="4876" width="0" style="229" hidden="1" customWidth="1"/>
    <col min="4877" max="4877" width="16.453125" style="229" customWidth="1"/>
    <col min="4878" max="4879" width="0" style="229" hidden="1" customWidth="1"/>
    <col min="4880" max="4880" width="16.81640625" style="229" customWidth="1"/>
    <col min="4881" max="5120" width="9.1796875" style="229"/>
    <col min="5121" max="5121" width="23.26953125" style="229" customWidth="1"/>
    <col min="5122" max="5122" width="41.54296875" style="229" customWidth="1"/>
    <col min="5123" max="5123" width="19" style="229" customWidth="1"/>
    <col min="5124" max="5124" width="17.26953125" style="229" customWidth="1"/>
    <col min="5125" max="5125" width="18.26953125" style="229" customWidth="1"/>
    <col min="5126" max="5126" width="14.54296875" style="229" customWidth="1"/>
    <col min="5127" max="5127" width="13.54296875" style="229" customWidth="1"/>
    <col min="5128" max="5128" width="8.54296875" style="229" customWidth="1"/>
    <col min="5129" max="5129" width="8.26953125" style="229" customWidth="1"/>
    <col min="5130" max="5130" width="15.7265625" style="229" customWidth="1"/>
    <col min="5131" max="5131" width="8.7265625" style="229" customWidth="1"/>
    <col min="5132" max="5132" width="0" style="229" hidden="1" customWidth="1"/>
    <col min="5133" max="5133" width="16.453125" style="229" customWidth="1"/>
    <col min="5134" max="5135" width="0" style="229" hidden="1" customWidth="1"/>
    <col min="5136" max="5136" width="16.81640625" style="229" customWidth="1"/>
    <col min="5137" max="5376" width="9.1796875" style="229"/>
    <col min="5377" max="5377" width="23.26953125" style="229" customWidth="1"/>
    <col min="5378" max="5378" width="41.54296875" style="229" customWidth="1"/>
    <col min="5379" max="5379" width="19" style="229" customWidth="1"/>
    <col min="5380" max="5380" width="17.26953125" style="229" customWidth="1"/>
    <col min="5381" max="5381" width="18.26953125" style="229" customWidth="1"/>
    <col min="5382" max="5382" width="14.54296875" style="229" customWidth="1"/>
    <col min="5383" max="5383" width="13.54296875" style="229" customWidth="1"/>
    <col min="5384" max="5384" width="8.54296875" style="229" customWidth="1"/>
    <col min="5385" max="5385" width="8.26953125" style="229" customWidth="1"/>
    <col min="5386" max="5386" width="15.7265625" style="229" customWidth="1"/>
    <col min="5387" max="5387" width="8.7265625" style="229" customWidth="1"/>
    <col min="5388" max="5388" width="0" style="229" hidden="1" customWidth="1"/>
    <col min="5389" max="5389" width="16.453125" style="229" customWidth="1"/>
    <col min="5390" max="5391" width="0" style="229" hidden="1" customWidth="1"/>
    <col min="5392" max="5392" width="16.81640625" style="229" customWidth="1"/>
    <col min="5393" max="5632" width="9.1796875" style="229"/>
    <col min="5633" max="5633" width="23.26953125" style="229" customWidth="1"/>
    <col min="5634" max="5634" width="41.54296875" style="229" customWidth="1"/>
    <col min="5635" max="5635" width="19" style="229" customWidth="1"/>
    <col min="5636" max="5636" width="17.26953125" style="229" customWidth="1"/>
    <col min="5637" max="5637" width="18.26953125" style="229" customWidth="1"/>
    <col min="5638" max="5638" width="14.54296875" style="229" customWidth="1"/>
    <col min="5639" max="5639" width="13.54296875" style="229" customWidth="1"/>
    <col min="5640" max="5640" width="8.54296875" style="229" customWidth="1"/>
    <col min="5641" max="5641" width="8.26953125" style="229" customWidth="1"/>
    <col min="5642" max="5642" width="15.7265625" style="229" customWidth="1"/>
    <col min="5643" max="5643" width="8.7265625" style="229" customWidth="1"/>
    <col min="5644" max="5644" width="0" style="229" hidden="1" customWidth="1"/>
    <col min="5645" max="5645" width="16.453125" style="229" customWidth="1"/>
    <col min="5646" max="5647" width="0" style="229" hidden="1" customWidth="1"/>
    <col min="5648" max="5648" width="16.81640625" style="229" customWidth="1"/>
    <col min="5649" max="5888" width="9.1796875" style="229"/>
    <col min="5889" max="5889" width="23.26953125" style="229" customWidth="1"/>
    <col min="5890" max="5890" width="41.54296875" style="229" customWidth="1"/>
    <col min="5891" max="5891" width="19" style="229" customWidth="1"/>
    <col min="5892" max="5892" width="17.26953125" style="229" customWidth="1"/>
    <col min="5893" max="5893" width="18.26953125" style="229" customWidth="1"/>
    <col min="5894" max="5894" width="14.54296875" style="229" customWidth="1"/>
    <col min="5895" max="5895" width="13.54296875" style="229" customWidth="1"/>
    <col min="5896" max="5896" width="8.54296875" style="229" customWidth="1"/>
    <col min="5897" max="5897" width="8.26953125" style="229" customWidth="1"/>
    <col min="5898" max="5898" width="15.7265625" style="229" customWidth="1"/>
    <col min="5899" max="5899" width="8.7265625" style="229" customWidth="1"/>
    <col min="5900" max="5900" width="0" style="229" hidden="1" customWidth="1"/>
    <col min="5901" max="5901" width="16.453125" style="229" customWidth="1"/>
    <col min="5902" max="5903" width="0" style="229" hidden="1" customWidth="1"/>
    <col min="5904" max="5904" width="16.81640625" style="229" customWidth="1"/>
    <col min="5905" max="6144" width="9.1796875" style="229"/>
    <col min="6145" max="6145" width="23.26953125" style="229" customWidth="1"/>
    <col min="6146" max="6146" width="41.54296875" style="229" customWidth="1"/>
    <col min="6147" max="6147" width="19" style="229" customWidth="1"/>
    <col min="6148" max="6148" width="17.26953125" style="229" customWidth="1"/>
    <col min="6149" max="6149" width="18.26953125" style="229" customWidth="1"/>
    <col min="6150" max="6150" width="14.54296875" style="229" customWidth="1"/>
    <col min="6151" max="6151" width="13.54296875" style="229" customWidth="1"/>
    <col min="6152" max="6152" width="8.54296875" style="229" customWidth="1"/>
    <col min="6153" max="6153" width="8.26953125" style="229" customWidth="1"/>
    <col min="6154" max="6154" width="15.7265625" style="229" customWidth="1"/>
    <col min="6155" max="6155" width="8.7265625" style="229" customWidth="1"/>
    <col min="6156" max="6156" width="0" style="229" hidden="1" customWidth="1"/>
    <col min="6157" max="6157" width="16.453125" style="229" customWidth="1"/>
    <col min="6158" max="6159" width="0" style="229" hidden="1" customWidth="1"/>
    <col min="6160" max="6160" width="16.81640625" style="229" customWidth="1"/>
    <col min="6161" max="6400" width="9.1796875" style="229"/>
    <col min="6401" max="6401" width="23.26953125" style="229" customWidth="1"/>
    <col min="6402" max="6402" width="41.54296875" style="229" customWidth="1"/>
    <col min="6403" max="6403" width="19" style="229" customWidth="1"/>
    <col min="6404" max="6404" width="17.26953125" style="229" customWidth="1"/>
    <col min="6405" max="6405" width="18.26953125" style="229" customWidth="1"/>
    <col min="6406" max="6406" width="14.54296875" style="229" customWidth="1"/>
    <col min="6407" max="6407" width="13.54296875" style="229" customWidth="1"/>
    <col min="6408" max="6408" width="8.54296875" style="229" customWidth="1"/>
    <col min="6409" max="6409" width="8.26953125" style="229" customWidth="1"/>
    <col min="6410" max="6410" width="15.7265625" style="229" customWidth="1"/>
    <col min="6411" max="6411" width="8.7265625" style="229" customWidth="1"/>
    <col min="6412" max="6412" width="0" style="229" hidden="1" customWidth="1"/>
    <col min="6413" max="6413" width="16.453125" style="229" customWidth="1"/>
    <col min="6414" max="6415" width="0" style="229" hidden="1" customWidth="1"/>
    <col min="6416" max="6416" width="16.81640625" style="229" customWidth="1"/>
    <col min="6417" max="6656" width="9.1796875" style="229"/>
    <col min="6657" max="6657" width="23.26953125" style="229" customWidth="1"/>
    <col min="6658" max="6658" width="41.54296875" style="229" customWidth="1"/>
    <col min="6659" max="6659" width="19" style="229" customWidth="1"/>
    <col min="6660" max="6660" width="17.26953125" style="229" customWidth="1"/>
    <col min="6661" max="6661" width="18.26953125" style="229" customWidth="1"/>
    <col min="6662" max="6662" width="14.54296875" style="229" customWidth="1"/>
    <col min="6663" max="6663" width="13.54296875" style="229" customWidth="1"/>
    <col min="6664" max="6664" width="8.54296875" style="229" customWidth="1"/>
    <col min="6665" max="6665" width="8.26953125" style="229" customWidth="1"/>
    <col min="6666" max="6666" width="15.7265625" style="229" customWidth="1"/>
    <col min="6667" max="6667" width="8.7265625" style="229" customWidth="1"/>
    <col min="6668" max="6668" width="0" style="229" hidden="1" customWidth="1"/>
    <col min="6669" max="6669" width="16.453125" style="229" customWidth="1"/>
    <col min="6670" max="6671" width="0" style="229" hidden="1" customWidth="1"/>
    <col min="6672" max="6672" width="16.81640625" style="229" customWidth="1"/>
    <col min="6673" max="6912" width="9.1796875" style="229"/>
    <col min="6913" max="6913" width="23.26953125" style="229" customWidth="1"/>
    <col min="6914" max="6914" width="41.54296875" style="229" customWidth="1"/>
    <col min="6915" max="6915" width="19" style="229" customWidth="1"/>
    <col min="6916" max="6916" width="17.26953125" style="229" customWidth="1"/>
    <col min="6917" max="6917" width="18.26953125" style="229" customWidth="1"/>
    <col min="6918" max="6918" width="14.54296875" style="229" customWidth="1"/>
    <col min="6919" max="6919" width="13.54296875" style="229" customWidth="1"/>
    <col min="6920" max="6920" width="8.54296875" style="229" customWidth="1"/>
    <col min="6921" max="6921" width="8.26953125" style="229" customWidth="1"/>
    <col min="6922" max="6922" width="15.7265625" style="229" customWidth="1"/>
    <col min="6923" max="6923" width="8.7265625" style="229" customWidth="1"/>
    <col min="6924" max="6924" width="0" style="229" hidden="1" customWidth="1"/>
    <col min="6925" max="6925" width="16.453125" style="229" customWidth="1"/>
    <col min="6926" max="6927" width="0" style="229" hidden="1" customWidth="1"/>
    <col min="6928" max="6928" width="16.81640625" style="229" customWidth="1"/>
    <col min="6929" max="7168" width="9.1796875" style="229"/>
    <col min="7169" max="7169" width="23.26953125" style="229" customWidth="1"/>
    <col min="7170" max="7170" width="41.54296875" style="229" customWidth="1"/>
    <col min="7171" max="7171" width="19" style="229" customWidth="1"/>
    <col min="7172" max="7172" width="17.26953125" style="229" customWidth="1"/>
    <col min="7173" max="7173" width="18.26953125" style="229" customWidth="1"/>
    <col min="7174" max="7174" width="14.54296875" style="229" customWidth="1"/>
    <col min="7175" max="7175" width="13.54296875" style="229" customWidth="1"/>
    <col min="7176" max="7176" width="8.54296875" style="229" customWidth="1"/>
    <col min="7177" max="7177" width="8.26953125" style="229" customWidth="1"/>
    <col min="7178" max="7178" width="15.7265625" style="229" customWidth="1"/>
    <col min="7179" max="7179" width="8.7265625" style="229" customWidth="1"/>
    <col min="7180" max="7180" width="0" style="229" hidden="1" customWidth="1"/>
    <col min="7181" max="7181" width="16.453125" style="229" customWidth="1"/>
    <col min="7182" max="7183" width="0" style="229" hidden="1" customWidth="1"/>
    <col min="7184" max="7184" width="16.81640625" style="229" customWidth="1"/>
    <col min="7185" max="7424" width="9.1796875" style="229"/>
    <col min="7425" max="7425" width="23.26953125" style="229" customWidth="1"/>
    <col min="7426" max="7426" width="41.54296875" style="229" customWidth="1"/>
    <col min="7427" max="7427" width="19" style="229" customWidth="1"/>
    <col min="7428" max="7428" width="17.26953125" style="229" customWidth="1"/>
    <col min="7429" max="7429" width="18.26953125" style="229" customWidth="1"/>
    <col min="7430" max="7430" width="14.54296875" style="229" customWidth="1"/>
    <col min="7431" max="7431" width="13.54296875" style="229" customWidth="1"/>
    <col min="7432" max="7432" width="8.54296875" style="229" customWidth="1"/>
    <col min="7433" max="7433" width="8.26953125" style="229" customWidth="1"/>
    <col min="7434" max="7434" width="15.7265625" style="229" customWidth="1"/>
    <col min="7435" max="7435" width="8.7265625" style="229" customWidth="1"/>
    <col min="7436" max="7436" width="0" style="229" hidden="1" customWidth="1"/>
    <col min="7437" max="7437" width="16.453125" style="229" customWidth="1"/>
    <col min="7438" max="7439" width="0" style="229" hidden="1" customWidth="1"/>
    <col min="7440" max="7440" width="16.81640625" style="229" customWidth="1"/>
    <col min="7441" max="7680" width="9.1796875" style="229"/>
    <col min="7681" max="7681" width="23.26953125" style="229" customWidth="1"/>
    <col min="7682" max="7682" width="41.54296875" style="229" customWidth="1"/>
    <col min="7683" max="7683" width="19" style="229" customWidth="1"/>
    <col min="7684" max="7684" width="17.26953125" style="229" customWidth="1"/>
    <col min="7685" max="7685" width="18.26953125" style="229" customWidth="1"/>
    <col min="7686" max="7686" width="14.54296875" style="229" customWidth="1"/>
    <col min="7687" max="7687" width="13.54296875" style="229" customWidth="1"/>
    <col min="7688" max="7688" width="8.54296875" style="229" customWidth="1"/>
    <col min="7689" max="7689" width="8.26953125" style="229" customWidth="1"/>
    <col min="7690" max="7690" width="15.7265625" style="229" customWidth="1"/>
    <col min="7691" max="7691" width="8.7265625" style="229" customWidth="1"/>
    <col min="7692" max="7692" width="0" style="229" hidden="1" customWidth="1"/>
    <col min="7693" max="7693" width="16.453125" style="229" customWidth="1"/>
    <col min="7694" max="7695" width="0" style="229" hidden="1" customWidth="1"/>
    <col min="7696" max="7696" width="16.81640625" style="229" customWidth="1"/>
    <col min="7697" max="7936" width="9.1796875" style="229"/>
    <col min="7937" max="7937" width="23.26953125" style="229" customWidth="1"/>
    <col min="7938" max="7938" width="41.54296875" style="229" customWidth="1"/>
    <col min="7939" max="7939" width="19" style="229" customWidth="1"/>
    <col min="7940" max="7940" width="17.26953125" style="229" customWidth="1"/>
    <col min="7941" max="7941" width="18.26953125" style="229" customWidth="1"/>
    <col min="7942" max="7942" width="14.54296875" style="229" customWidth="1"/>
    <col min="7943" max="7943" width="13.54296875" style="229" customWidth="1"/>
    <col min="7944" max="7944" width="8.54296875" style="229" customWidth="1"/>
    <col min="7945" max="7945" width="8.26953125" style="229" customWidth="1"/>
    <col min="7946" max="7946" width="15.7265625" style="229" customWidth="1"/>
    <col min="7947" max="7947" width="8.7265625" style="229" customWidth="1"/>
    <col min="7948" max="7948" width="0" style="229" hidden="1" customWidth="1"/>
    <col min="7949" max="7949" width="16.453125" style="229" customWidth="1"/>
    <col min="7950" max="7951" width="0" style="229" hidden="1" customWidth="1"/>
    <col min="7952" max="7952" width="16.81640625" style="229" customWidth="1"/>
    <col min="7953" max="8192" width="9.1796875" style="229"/>
    <col min="8193" max="8193" width="23.26953125" style="229" customWidth="1"/>
    <col min="8194" max="8194" width="41.54296875" style="229" customWidth="1"/>
    <col min="8195" max="8195" width="19" style="229" customWidth="1"/>
    <col min="8196" max="8196" width="17.26953125" style="229" customWidth="1"/>
    <col min="8197" max="8197" width="18.26953125" style="229" customWidth="1"/>
    <col min="8198" max="8198" width="14.54296875" style="229" customWidth="1"/>
    <col min="8199" max="8199" width="13.54296875" style="229" customWidth="1"/>
    <col min="8200" max="8200" width="8.54296875" style="229" customWidth="1"/>
    <col min="8201" max="8201" width="8.26953125" style="229" customWidth="1"/>
    <col min="8202" max="8202" width="15.7265625" style="229" customWidth="1"/>
    <col min="8203" max="8203" width="8.7265625" style="229" customWidth="1"/>
    <col min="8204" max="8204" width="0" style="229" hidden="1" customWidth="1"/>
    <col min="8205" max="8205" width="16.453125" style="229" customWidth="1"/>
    <col min="8206" max="8207" width="0" style="229" hidden="1" customWidth="1"/>
    <col min="8208" max="8208" width="16.81640625" style="229" customWidth="1"/>
    <col min="8209" max="8448" width="9.1796875" style="229"/>
    <col min="8449" max="8449" width="23.26953125" style="229" customWidth="1"/>
    <col min="8450" max="8450" width="41.54296875" style="229" customWidth="1"/>
    <col min="8451" max="8451" width="19" style="229" customWidth="1"/>
    <col min="8452" max="8452" width="17.26953125" style="229" customWidth="1"/>
    <col min="8453" max="8453" width="18.26953125" style="229" customWidth="1"/>
    <col min="8454" max="8454" width="14.54296875" style="229" customWidth="1"/>
    <col min="8455" max="8455" width="13.54296875" style="229" customWidth="1"/>
    <col min="8456" max="8456" width="8.54296875" style="229" customWidth="1"/>
    <col min="8457" max="8457" width="8.26953125" style="229" customWidth="1"/>
    <col min="8458" max="8458" width="15.7265625" style="229" customWidth="1"/>
    <col min="8459" max="8459" width="8.7265625" style="229" customWidth="1"/>
    <col min="8460" max="8460" width="0" style="229" hidden="1" customWidth="1"/>
    <col min="8461" max="8461" width="16.453125" style="229" customWidth="1"/>
    <col min="8462" max="8463" width="0" style="229" hidden="1" customWidth="1"/>
    <col min="8464" max="8464" width="16.81640625" style="229" customWidth="1"/>
    <col min="8465" max="8704" width="9.1796875" style="229"/>
    <col min="8705" max="8705" width="23.26953125" style="229" customWidth="1"/>
    <col min="8706" max="8706" width="41.54296875" style="229" customWidth="1"/>
    <col min="8707" max="8707" width="19" style="229" customWidth="1"/>
    <col min="8708" max="8708" width="17.26953125" style="229" customWidth="1"/>
    <col min="8709" max="8709" width="18.26953125" style="229" customWidth="1"/>
    <col min="8710" max="8710" width="14.54296875" style="229" customWidth="1"/>
    <col min="8711" max="8711" width="13.54296875" style="229" customWidth="1"/>
    <col min="8712" max="8712" width="8.54296875" style="229" customWidth="1"/>
    <col min="8713" max="8713" width="8.26953125" style="229" customWidth="1"/>
    <col min="8714" max="8714" width="15.7265625" style="229" customWidth="1"/>
    <col min="8715" max="8715" width="8.7265625" style="229" customWidth="1"/>
    <col min="8716" max="8716" width="0" style="229" hidden="1" customWidth="1"/>
    <col min="8717" max="8717" width="16.453125" style="229" customWidth="1"/>
    <col min="8718" max="8719" width="0" style="229" hidden="1" customWidth="1"/>
    <col min="8720" max="8720" width="16.81640625" style="229" customWidth="1"/>
    <col min="8721" max="8960" width="9.1796875" style="229"/>
    <col min="8961" max="8961" width="23.26953125" style="229" customWidth="1"/>
    <col min="8962" max="8962" width="41.54296875" style="229" customWidth="1"/>
    <col min="8963" max="8963" width="19" style="229" customWidth="1"/>
    <col min="8964" max="8964" width="17.26953125" style="229" customWidth="1"/>
    <col min="8965" max="8965" width="18.26953125" style="229" customWidth="1"/>
    <col min="8966" max="8966" width="14.54296875" style="229" customWidth="1"/>
    <col min="8967" max="8967" width="13.54296875" style="229" customWidth="1"/>
    <col min="8968" max="8968" width="8.54296875" style="229" customWidth="1"/>
    <col min="8969" max="8969" width="8.26953125" style="229" customWidth="1"/>
    <col min="8970" max="8970" width="15.7265625" style="229" customWidth="1"/>
    <col min="8971" max="8971" width="8.7265625" style="229" customWidth="1"/>
    <col min="8972" max="8972" width="0" style="229" hidden="1" customWidth="1"/>
    <col min="8973" max="8973" width="16.453125" style="229" customWidth="1"/>
    <col min="8974" max="8975" width="0" style="229" hidden="1" customWidth="1"/>
    <col min="8976" max="8976" width="16.81640625" style="229" customWidth="1"/>
    <col min="8977" max="9216" width="9.1796875" style="229"/>
    <col min="9217" max="9217" width="23.26953125" style="229" customWidth="1"/>
    <col min="9218" max="9218" width="41.54296875" style="229" customWidth="1"/>
    <col min="9219" max="9219" width="19" style="229" customWidth="1"/>
    <col min="9220" max="9220" width="17.26953125" style="229" customWidth="1"/>
    <col min="9221" max="9221" width="18.26953125" style="229" customWidth="1"/>
    <col min="9222" max="9222" width="14.54296875" style="229" customWidth="1"/>
    <col min="9223" max="9223" width="13.54296875" style="229" customWidth="1"/>
    <col min="9224" max="9224" width="8.54296875" style="229" customWidth="1"/>
    <col min="9225" max="9225" width="8.26953125" style="229" customWidth="1"/>
    <col min="9226" max="9226" width="15.7265625" style="229" customWidth="1"/>
    <col min="9227" max="9227" width="8.7265625" style="229" customWidth="1"/>
    <col min="9228" max="9228" width="0" style="229" hidden="1" customWidth="1"/>
    <col min="9229" max="9229" width="16.453125" style="229" customWidth="1"/>
    <col min="9230" max="9231" width="0" style="229" hidden="1" customWidth="1"/>
    <col min="9232" max="9232" width="16.81640625" style="229" customWidth="1"/>
    <col min="9233" max="9472" width="9.1796875" style="229"/>
    <col min="9473" max="9473" width="23.26953125" style="229" customWidth="1"/>
    <col min="9474" max="9474" width="41.54296875" style="229" customWidth="1"/>
    <col min="9475" max="9475" width="19" style="229" customWidth="1"/>
    <col min="9476" max="9476" width="17.26953125" style="229" customWidth="1"/>
    <col min="9477" max="9477" width="18.26953125" style="229" customWidth="1"/>
    <col min="9478" max="9478" width="14.54296875" style="229" customWidth="1"/>
    <col min="9479" max="9479" width="13.54296875" style="229" customWidth="1"/>
    <col min="9480" max="9480" width="8.54296875" style="229" customWidth="1"/>
    <col min="9481" max="9481" width="8.26953125" style="229" customWidth="1"/>
    <col min="9482" max="9482" width="15.7265625" style="229" customWidth="1"/>
    <col min="9483" max="9483" width="8.7265625" style="229" customWidth="1"/>
    <col min="9484" max="9484" width="0" style="229" hidden="1" customWidth="1"/>
    <col min="9485" max="9485" width="16.453125" style="229" customWidth="1"/>
    <col min="9486" max="9487" width="0" style="229" hidden="1" customWidth="1"/>
    <col min="9488" max="9488" width="16.81640625" style="229" customWidth="1"/>
    <col min="9489" max="9728" width="9.1796875" style="229"/>
    <col min="9729" max="9729" width="23.26953125" style="229" customWidth="1"/>
    <col min="9730" max="9730" width="41.54296875" style="229" customWidth="1"/>
    <col min="9731" max="9731" width="19" style="229" customWidth="1"/>
    <col min="9732" max="9732" width="17.26953125" style="229" customWidth="1"/>
    <col min="9733" max="9733" width="18.26953125" style="229" customWidth="1"/>
    <col min="9734" max="9734" width="14.54296875" style="229" customWidth="1"/>
    <col min="9735" max="9735" width="13.54296875" style="229" customWidth="1"/>
    <col min="9736" max="9736" width="8.54296875" style="229" customWidth="1"/>
    <col min="9737" max="9737" width="8.26953125" style="229" customWidth="1"/>
    <col min="9738" max="9738" width="15.7265625" style="229" customWidth="1"/>
    <col min="9739" max="9739" width="8.7265625" style="229" customWidth="1"/>
    <col min="9740" max="9740" width="0" style="229" hidden="1" customWidth="1"/>
    <col min="9741" max="9741" width="16.453125" style="229" customWidth="1"/>
    <col min="9742" max="9743" width="0" style="229" hidden="1" customWidth="1"/>
    <col min="9744" max="9744" width="16.81640625" style="229" customWidth="1"/>
    <col min="9745" max="9984" width="9.1796875" style="229"/>
    <col min="9985" max="9985" width="23.26953125" style="229" customWidth="1"/>
    <col min="9986" max="9986" width="41.54296875" style="229" customWidth="1"/>
    <col min="9987" max="9987" width="19" style="229" customWidth="1"/>
    <col min="9988" max="9988" width="17.26953125" style="229" customWidth="1"/>
    <col min="9989" max="9989" width="18.26953125" style="229" customWidth="1"/>
    <col min="9990" max="9990" width="14.54296875" style="229" customWidth="1"/>
    <col min="9991" max="9991" width="13.54296875" style="229" customWidth="1"/>
    <col min="9992" max="9992" width="8.54296875" style="229" customWidth="1"/>
    <col min="9993" max="9993" width="8.26953125" style="229" customWidth="1"/>
    <col min="9994" max="9994" width="15.7265625" style="229" customWidth="1"/>
    <col min="9995" max="9995" width="8.7265625" style="229" customWidth="1"/>
    <col min="9996" max="9996" width="0" style="229" hidden="1" customWidth="1"/>
    <col min="9997" max="9997" width="16.453125" style="229" customWidth="1"/>
    <col min="9998" max="9999" width="0" style="229" hidden="1" customWidth="1"/>
    <col min="10000" max="10000" width="16.81640625" style="229" customWidth="1"/>
    <col min="10001" max="10240" width="9.1796875" style="229"/>
    <col min="10241" max="10241" width="23.26953125" style="229" customWidth="1"/>
    <col min="10242" max="10242" width="41.54296875" style="229" customWidth="1"/>
    <col min="10243" max="10243" width="19" style="229" customWidth="1"/>
    <col min="10244" max="10244" width="17.26953125" style="229" customWidth="1"/>
    <col min="10245" max="10245" width="18.26953125" style="229" customWidth="1"/>
    <col min="10246" max="10246" width="14.54296875" style="229" customWidth="1"/>
    <col min="10247" max="10247" width="13.54296875" style="229" customWidth="1"/>
    <col min="10248" max="10248" width="8.54296875" style="229" customWidth="1"/>
    <col min="10249" max="10249" width="8.26953125" style="229" customWidth="1"/>
    <col min="10250" max="10250" width="15.7265625" style="229" customWidth="1"/>
    <col min="10251" max="10251" width="8.7265625" style="229" customWidth="1"/>
    <col min="10252" max="10252" width="0" style="229" hidden="1" customWidth="1"/>
    <col min="10253" max="10253" width="16.453125" style="229" customWidth="1"/>
    <col min="10254" max="10255" width="0" style="229" hidden="1" customWidth="1"/>
    <col min="10256" max="10256" width="16.81640625" style="229" customWidth="1"/>
    <col min="10257" max="10496" width="9.1796875" style="229"/>
    <col min="10497" max="10497" width="23.26953125" style="229" customWidth="1"/>
    <col min="10498" max="10498" width="41.54296875" style="229" customWidth="1"/>
    <col min="10499" max="10499" width="19" style="229" customWidth="1"/>
    <col min="10500" max="10500" width="17.26953125" style="229" customWidth="1"/>
    <col min="10501" max="10501" width="18.26953125" style="229" customWidth="1"/>
    <col min="10502" max="10502" width="14.54296875" style="229" customWidth="1"/>
    <col min="10503" max="10503" width="13.54296875" style="229" customWidth="1"/>
    <col min="10504" max="10504" width="8.54296875" style="229" customWidth="1"/>
    <col min="10505" max="10505" width="8.26953125" style="229" customWidth="1"/>
    <col min="10506" max="10506" width="15.7265625" style="229" customWidth="1"/>
    <col min="10507" max="10507" width="8.7265625" style="229" customWidth="1"/>
    <col min="10508" max="10508" width="0" style="229" hidden="1" customWidth="1"/>
    <col min="10509" max="10509" width="16.453125" style="229" customWidth="1"/>
    <col min="10510" max="10511" width="0" style="229" hidden="1" customWidth="1"/>
    <col min="10512" max="10512" width="16.81640625" style="229" customWidth="1"/>
    <col min="10513" max="10752" width="9.1796875" style="229"/>
    <col min="10753" max="10753" width="23.26953125" style="229" customWidth="1"/>
    <col min="10754" max="10754" width="41.54296875" style="229" customWidth="1"/>
    <col min="10755" max="10755" width="19" style="229" customWidth="1"/>
    <col min="10756" max="10756" width="17.26953125" style="229" customWidth="1"/>
    <col min="10757" max="10757" width="18.26953125" style="229" customWidth="1"/>
    <col min="10758" max="10758" width="14.54296875" style="229" customWidth="1"/>
    <col min="10759" max="10759" width="13.54296875" style="229" customWidth="1"/>
    <col min="10760" max="10760" width="8.54296875" style="229" customWidth="1"/>
    <col min="10761" max="10761" width="8.26953125" style="229" customWidth="1"/>
    <col min="10762" max="10762" width="15.7265625" style="229" customWidth="1"/>
    <col min="10763" max="10763" width="8.7265625" style="229" customWidth="1"/>
    <col min="10764" max="10764" width="0" style="229" hidden="1" customWidth="1"/>
    <col min="10765" max="10765" width="16.453125" style="229" customWidth="1"/>
    <col min="10766" max="10767" width="0" style="229" hidden="1" customWidth="1"/>
    <col min="10768" max="10768" width="16.81640625" style="229" customWidth="1"/>
    <col min="10769" max="11008" width="9.1796875" style="229"/>
    <col min="11009" max="11009" width="23.26953125" style="229" customWidth="1"/>
    <col min="11010" max="11010" width="41.54296875" style="229" customWidth="1"/>
    <col min="11011" max="11011" width="19" style="229" customWidth="1"/>
    <col min="11012" max="11012" width="17.26953125" style="229" customWidth="1"/>
    <col min="11013" max="11013" width="18.26953125" style="229" customWidth="1"/>
    <col min="11014" max="11014" width="14.54296875" style="229" customWidth="1"/>
    <col min="11015" max="11015" width="13.54296875" style="229" customWidth="1"/>
    <col min="11016" max="11016" width="8.54296875" style="229" customWidth="1"/>
    <col min="11017" max="11017" width="8.26953125" style="229" customWidth="1"/>
    <col min="11018" max="11018" width="15.7265625" style="229" customWidth="1"/>
    <col min="11019" max="11019" width="8.7265625" style="229" customWidth="1"/>
    <col min="11020" max="11020" width="0" style="229" hidden="1" customWidth="1"/>
    <col min="11021" max="11021" width="16.453125" style="229" customWidth="1"/>
    <col min="11022" max="11023" width="0" style="229" hidden="1" customWidth="1"/>
    <col min="11024" max="11024" width="16.81640625" style="229" customWidth="1"/>
    <col min="11025" max="11264" width="9.1796875" style="229"/>
    <col min="11265" max="11265" width="23.26953125" style="229" customWidth="1"/>
    <col min="11266" max="11266" width="41.54296875" style="229" customWidth="1"/>
    <col min="11267" max="11267" width="19" style="229" customWidth="1"/>
    <col min="11268" max="11268" width="17.26953125" style="229" customWidth="1"/>
    <col min="11269" max="11269" width="18.26953125" style="229" customWidth="1"/>
    <col min="11270" max="11270" width="14.54296875" style="229" customWidth="1"/>
    <col min="11271" max="11271" width="13.54296875" style="229" customWidth="1"/>
    <col min="11272" max="11272" width="8.54296875" style="229" customWidth="1"/>
    <col min="11273" max="11273" width="8.26953125" style="229" customWidth="1"/>
    <col min="11274" max="11274" width="15.7265625" style="229" customWidth="1"/>
    <col min="11275" max="11275" width="8.7265625" style="229" customWidth="1"/>
    <col min="11276" max="11276" width="0" style="229" hidden="1" customWidth="1"/>
    <col min="11277" max="11277" width="16.453125" style="229" customWidth="1"/>
    <col min="11278" max="11279" width="0" style="229" hidden="1" customWidth="1"/>
    <col min="11280" max="11280" width="16.81640625" style="229" customWidth="1"/>
    <col min="11281" max="11520" width="9.1796875" style="229"/>
    <col min="11521" max="11521" width="23.26953125" style="229" customWidth="1"/>
    <col min="11522" max="11522" width="41.54296875" style="229" customWidth="1"/>
    <col min="11523" max="11523" width="19" style="229" customWidth="1"/>
    <col min="11524" max="11524" width="17.26953125" style="229" customWidth="1"/>
    <col min="11525" max="11525" width="18.26953125" style="229" customWidth="1"/>
    <col min="11526" max="11526" width="14.54296875" style="229" customWidth="1"/>
    <col min="11527" max="11527" width="13.54296875" style="229" customWidth="1"/>
    <col min="11528" max="11528" width="8.54296875" style="229" customWidth="1"/>
    <col min="11529" max="11529" width="8.26953125" style="229" customWidth="1"/>
    <col min="11530" max="11530" width="15.7265625" style="229" customWidth="1"/>
    <col min="11531" max="11531" width="8.7265625" style="229" customWidth="1"/>
    <col min="11532" max="11532" width="0" style="229" hidden="1" customWidth="1"/>
    <col min="11533" max="11533" width="16.453125" style="229" customWidth="1"/>
    <col min="11534" max="11535" width="0" style="229" hidden="1" customWidth="1"/>
    <col min="11536" max="11536" width="16.81640625" style="229" customWidth="1"/>
    <col min="11537" max="11776" width="9.1796875" style="229"/>
    <col min="11777" max="11777" width="23.26953125" style="229" customWidth="1"/>
    <col min="11778" max="11778" width="41.54296875" style="229" customWidth="1"/>
    <col min="11779" max="11779" width="19" style="229" customWidth="1"/>
    <col min="11780" max="11780" width="17.26953125" style="229" customWidth="1"/>
    <col min="11781" max="11781" width="18.26953125" style="229" customWidth="1"/>
    <col min="11782" max="11782" width="14.54296875" style="229" customWidth="1"/>
    <col min="11783" max="11783" width="13.54296875" style="229" customWidth="1"/>
    <col min="11784" max="11784" width="8.54296875" style="229" customWidth="1"/>
    <col min="11785" max="11785" width="8.26953125" style="229" customWidth="1"/>
    <col min="11786" max="11786" width="15.7265625" style="229" customWidth="1"/>
    <col min="11787" max="11787" width="8.7265625" style="229" customWidth="1"/>
    <col min="11788" max="11788" width="0" style="229" hidden="1" customWidth="1"/>
    <col min="11789" max="11789" width="16.453125" style="229" customWidth="1"/>
    <col min="11790" max="11791" width="0" style="229" hidden="1" customWidth="1"/>
    <col min="11792" max="11792" width="16.81640625" style="229" customWidth="1"/>
    <col min="11793" max="12032" width="9.1796875" style="229"/>
    <col min="12033" max="12033" width="23.26953125" style="229" customWidth="1"/>
    <col min="12034" max="12034" width="41.54296875" style="229" customWidth="1"/>
    <col min="12035" max="12035" width="19" style="229" customWidth="1"/>
    <col min="12036" max="12036" width="17.26953125" style="229" customWidth="1"/>
    <col min="12037" max="12037" width="18.26953125" style="229" customWidth="1"/>
    <col min="12038" max="12038" width="14.54296875" style="229" customWidth="1"/>
    <col min="12039" max="12039" width="13.54296875" style="229" customWidth="1"/>
    <col min="12040" max="12040" width="8.54296875" style="229" customWidth="1"/>
    <col min="12041" max="12041" width="8.26953125" style="229" customWidth="1"/>
    <col min="12042" max="12042" width="15.7265625" style="229" customWidth="1"/>
    <col min="12043" max="12043" width="8.7265625" style="229" customWidth="1"/>
    <col min="12044" max="12044" width="0" style="229" hidden="1" customWidth="1"/>
    <col min="12045" max="12045" width="16.453125" style="229" customWidth="1"/>
    <col min="12046" max="12047" width="0" style="229" hidden="1" customWidth="1"/>
    <col min="12048" max="12048" width="16.81640625" style="229" customWidth="1"/>
    <col min="12049" max="12288" width="9.1796875" style="229"/>
    <col min="12289" max="12289" width="23.26953125" style="229" customWidth="1"/>
    <col min="12290" max="12290" width="41.54296875" style="229" customWidth="1"/>
    <col min="12291" max="12291" width="19" style="229" customWidth="1"/>
    <col min="12292" max="12292" width="17.26953125" style="229" customWidth="1"/>
    <col min="12293" max="12293" width="18.26953125" style="229" customWidth="1"/>
    <col min="12294" max="12294" width="14.54296875" style="229" customWidth="1"/>
    <col min="12295" max="12295" width="13.54296875" style="229" customWidth="1"/>
    <col min="12296" max="12296" width="8.54296875" style="229" customWidth="1"/>
    <col min="12297" max="12297" width="8.26953125" style="229" customWidth="1"/>
    <col min="12298" max="12298" width="15.7265625" style="229" customWidth="1"/>
    <col min="12299" max="12299" width="8.7265625" style="229" customWidth="1"/>
    <col min="12300" max="12300" width="0" style="229" hidden="1" customWidth="1"/>
    <col min="12301" max="12301" width="16.453125" style="229" customWidth="1"/>
    <col min="12302" max="12303" width="0" style="229" hidden="1" customWidth="1"/>
    <col min="12304" max="12304" width="16.81640625" style="229" customWidth="1"/>
    <col min="12305" max="12544" width="9.1796875" style="229"/>
    <col min="12545" max="12545" width="23.26953125" style="229" customWidth="1"/>
    <col min="12546" max="12546" width="41.54296875" style="229" customWidth="1"/>
    <col min="12547" max="12547" width="19" style="229" customWidth="1"/>
    <col min="12548" max="12548" width="17.26953125" style="229" customWidth="1"/>
    <col min="12549" max="12549" width="18.26953125" style="229" customWidth="1"/>
    <col min="12550" max="12550" width="14.54296875" style="229" customWidth="1"/>
    <col min="12551" max="12551" width="13.54296875" style="229" customWidth="1"/>
    <col min="12552" max="12552" width="8.54296875" style="229" customWidth="1"/>
    <col min="12553" max="12553" width="8.26953125" style="229" customWidth="1"/>
    <col min="12554" max="12554" width="15.7265625" style="229" customWidth="1"/>
    <col min="12555" max="12555" width="8.7265625" style="229" customWidth="1"/>
    <col min="12556" max="12556" width="0" style="229" hidden="1" customWidth="1"/>
    <col min="12557" max="12557" width="16.453125" style="229" customWidth="1"/>
    <col min="12558" max="12559" width="0" style="229" hidden="1" customWidth="1"/>
    <col min="12560" max="12560" width="16.81640625" style="229" customWidth="1"/>
    <col min="12561" max="12800" width="9.1796875" style="229"/>
    <col min="12801" max="12801" width="23.26953125" style="229" customWidth="1"/>
    <col min="12802" max="12802" width="41.54296875" style="229" customWidth="1"/>
    <col min="12803" max="12803" width="19" style="229" customWidth="1"/>
    <col min="12804" max="12804" width="17.26953125" style="229" customWidth="1"/>
    <col min="12805" max="12805" width="18.26953125" style="229" customWidth="1"/>
    <col min="12806" max="12806" width="14.54296875" style="229" customWidth="1"/>
    <col min="12807" max="12807" width="13.54296875" style="229" customWidth="1"/>
    <col min="12808" max="12808" width="8.54296875" style="229" customWidth="1"/>
    <col min="12809" max="12809" width="8.26953125" style="229" customWidth="1"/>
    <col min="12810" max="12810" width="15.7265625" style="229" customWidth="1"/>
    <col min="12811" max="12811" width="8.7265625" style="229" customWidth="1"/>
    <col min="12812" max="12812" width="0" style="229" hidden="1" customWidth="1"/>
    <col min="12813" max="12813" width="16.453125" style="229" customWidth="1"/>
    <col min="12814" max="12815" width="0" style="229" hidden="1" customWidth="1"/>
    <col min="12816" max="12816" width="16.81640625" style="229" customWidth="1"/>
    <col min="12817" max="13056" width="9.1796875" style="229"/>
    <col min="13057" max="13057" width="23.26953125" style="229" customWidth="1"/>
    <col min="13058" max="13058" width="41.54296875" style="229" customWidth="1"/>
    <col min="13059" max="13059" width="19" style="229" customWidth="1"/>
    <col min="13060" max="13060" width="17.26953125" style="229" customWidth="1"/>
    <col min="13061" max="13061" width="18.26953125" style="229" customWidth="1"/>
    <col min="13062" max="13062" width="14.54296875" style="229" customWidth="1"/>
    <col min="13063" max="13063" width="13.54296875" style="229" customWidth="1"/>
    <col min="13064" max="13064" width="8.54296875" style="229" customWidth="1"/>
    <col min="13065" max="13065" width="8.26953125" style="229" customWidth="1"/>
    <col min="13066" max="13066" width="15.7265625" style="229" customWidth="1"/>
    <col min="13067" max="13067" width="8.7265625" style="229" customWidth="1"/>
    <col min="13068" max="13068" width="0" style="229" hidden="1" customWidth="1"/>
    <col min="13069" max="13069" width="16.453125" style="229" customWidth="1"/>
    <col min="13070" max="13071" width="0" style="229" hidden="1" customWidth="1"/>
    <col min="13072" max="13072" width="16.81640625" style="229" customWidth="1"/>
    <col min="13073" max="13312" width="9.1796875" style="229"/>
    <col min="13313" max="13313" width="23.26953125" style="229" customWidth="1"/>
    <col min="13314" max="13314" width="41.54296875" style="229" customWidth="1"/>
    <col min="13315" max="13315" width="19" style="229" customWidth="1"/>
    <col min="13316" max="13316" width="17.26953125" style="229" customWidth="1"/>
    <col min="13317" max="13317" width="18.26953125" style="229" customWidth="1"/>
    <col min="13318" max="13318" width="14.54296875" style="229" customWidth="1"/>
    <col min="13319" max="13319" width="13.54296875" style="229" customWidth="1"/>
    <col min="13320" max="13320" width="8.54296875" style="229" customWidth="1"/>
    <col min="13321" max="13321" width="8.26953125" style="229" customWidth="1"/>
    <col min="13322" max="13322" width="15.7265625" style="229" customWidth="1"/>
    <col min="13323" max="13323" width="8.7265625" style="229" customWidth="1"/>
    <col min="13324" max="13324" width="0" style="229" hidden="1" customWidth="1"/>
    <col min="13325" max="13325" width="16.453125" style="229" customWidth="1"/>
    <col min="13326" max="13327" width="0" style="229" hidden="1" customWidth="1"/>
    <col min="13328" max="13328" width="16.81640625" style="229" customWidth="1"/>
    <col min="13329" max="13568" width="9.1796875" style="229"/>
    <col min="13569" max="13569" width="23.26953125" style="229" customWidth="1"/>
    <col min="13570" max="13570" width="41.54296875" style="229" customWidth="1"/>
    <col min="13571" max="13571" width="19" style="229" customWidth="1"/>
    <col min="13572" max="13572" width="17.26953125" style="229" customWidth="1"/>
    <col min="13573" max="13573" width="18.26953125" style="229" customWidth="1"/>
    <col min="13574" max="13574" width="14.54296875" style="229" customWidth="1"/>
    <col min="13575" max="13575" width="13.54296875" style="229" customWidth="1"/>
    <col min="13576" max="13576" width="8.54296875" style="229" customWidth="1"/>
    <col min="13577" max="13577" width="8.26953125" style="229" customWidth="1"/>
    <col min="13578" max="13578" width="15.7265625" style="229" customWidth="1"/>
    <col min="13579" max="13579" width="8.7265625" style="229" customWidth="1"/>
    <col min="13580" max="13580" width="0" style="229" hidden="1" customWidth="1"/>
    <col min="13581" max="13581" width="16.453125" style="229" customWidth="1"/>
    <col min="13582" max="13583" width="0" style="229" hidden="1" customWidth="1"/>
    <col min="13584" max="13584" width="16.81640625" style="229" customWidth="1"/>
    <col min="13585" max="13824" width="9.1796875" style="229"/>
    <col min="13825" max="13825" width="23.26953125" style="229" customWidth="1"/>
    <col min="13826" max="13826" width="41.54296875" style="229" customWidth="1"/>
    <col min="13827" max="13827" width="19" style="229" customWidth="1"/>
    <col min="13828" max="13828" width="17.26953125" style="229" customWidth="1"/>
    <col min="13829" max="13829" width="18.26953125" style="229" customWidth="1"/>
    <col min="13830" max="13830" width="14.54296875" style="229" customWidth="1"/>
    <col min="13831" max="13831" width="13.54296875" style="229" customWidth="1"/>
    <col min="13832" max="13832" width="8.54296875" style="229" customWidth="1"/>
    <col min="13833" max="13833" width="8.26953125" style="229" customWidth="1"/>
    <col min="13834" max="13834" width="15.7265625" style="229" customWidth="1"/>
    <col min="13835" max="13835" width="8.7265625" style="229" customWidth="1"/>
    <col min="13836" max="13836" width="0" style="229" hidden="1" customWidth="1"/>
    <col min="13837" max="13837" width="16.453125" style="229" customWidth="1"/>
    <col min="13838" max="13839" width="0" style="229" hidden="1" customWidth="1"/>
    <col min="13840" max="13840" width="16.81640625" style="229" customWidth="1"/>
    <col min="13841" max="14080" width="9.1796875" style="229"/>
    <col min="14081" max="14081" width="23.26953125" style="229" customWidth="1"/>
    <col min="14082" max="14082" width="41.54296875" style="229" customWidth="1"/>
    <col min="14083" max="14083" width="19" style="229" customWidth="1"/>
    <col min="14084" max="14084" width="17.26953125" style="229" customWidth="1"/>
    <col min="14085" max="14085" width="18.26953125" style="229" customWidth="1"/>
    <col min="14086" max="14086" width="14.54296875" style="229" customWidth="1"/>
    <col min="14087" max="14087" width="13.54296875" style="229" customWidth="1"/>
    <col min="14088" max="14088" width="8.54296875" style="229" customWidth="1"/>
    <col min="14089" max="14089" width="8.26953125" style="229" customWidth="1"/>
    <col min="14090" max="14090" width="15.7265625" style="229" customWidth="1"/>
    <col min="14091" max="14091" width="8.7265625" style="229" customWidth="1"/>
    <col min="14092" max="14092" width="0" style="229" hidden="1" customWidth="1"/>
    <col min="14093" max="14093" width="16.453125" style="229" customWidth="1"/>
    <col min="14094" max="14095" width="0" style="229" hidden="1" customWidth="1"/>
    <col min="14096" max="14096" width="16.81640625" style="229" customWidth="1"/>
    <col min="14097" max="14336" width="9.1796875" style="229"/>
    <col min="14337" max="14337" width="23.26953125" style="229" customWidth="1"/>
    <col min="14338" max="14338" width="41.54296875" style="229" customWidth="1"/>
    <col min="14339" max="14339" width="19" style="229" customWidth="1"/>
    <col min="14340" max="14340" width="17.26953125" style="229" customWidth="1"/>
    <col min="14341" max="14341" width="18.26953125" style="229" customWidth="1"/>
    <col min="14342" max="14342" width="14.54296875" style="229" customWidth="1"/>
    <col min="14343" max="14343" width="13.54296875" style="229" customWidth="1"/>
    <col min="14344" max="14344" width="8.54296875" style="229" customWidth="1"/>
    <col min="14345" max="14345" width="8.26953125" style="229" customWidth="1"/>
    <col min="14346" max="14346" width="15.7265625" style="229" customWidth="1"/>
    <col min="14347" max="14347" width="8.7265625" style="229" customWidth="1"/>
    <col min="14348" max="14348" width="0" style="229" hidden="1" customWidth="1"/>
    <col min="14349" max="14349" width="16.453125" style="229" customWidth="1"/>
    <col min="14350" max="14351" width="0" style="229" hidden="1" customWidth="1"/>
    <col min="14352" max="14352" width="16.81640625" style="229" customWidth="1"/>
    <col min="14353" max="14592" width="9.1796875" style="229"/>
    <col min="14593" max="14593" width="23.26953125" style="229" customWidth="1"/>
    <col min="14594" max="14594" width="41.54296875" style="229" customWidth="1"/>
    <col min="14595" max="14595" width="19" style="229" customWidth="1"/>
    <col min="14596" max="14596" width="17.26953125" style="229" customWidth="1"/>
    <col min="14597" max="14597" width="18.26953125" style="229" customWidth="1"/>
    <col min="14598" max="14598" width="14.54296875" style="229" customWidth="1"/>
    <col min="14599" max="14599" width="13.54296875" style="229" customWidth="1"/>
    <col min="14600" max="14600" width="8.54296875" style="229" customWidth="1"/>
    <col min="14601" max="14601" width="8.26953125" style="229" customWidth="1"/>
    <col min="14602" max="14602" width="15.7265625" style="229" customWidth="1"/>
    <col min="14603" max="14603" width="8.7265625" style="229" customWidth="1"/>
    <col min="14604" max="14604" width="0" style="229" hidden="1" customWidth="1"/>
    <col min="14605" max="14605" width="16.453125" style="229" customWidth="1"/>
    <col min="14606" max="14607" width="0" style="229" hidden="1" customWidth="1"/>
    <col min="14608" max="14608" width="16.81640625" style="229" customWidth="1"/>
    <col min="14609" max="14848" width="9.1796875" style="229"/>
    <col min="14849" max="14849" width="23.26953125" style="229" customWidth="1"/>
    <col min="14850" max="14850" width="41.54296875" style="229" customWidth="1"/>
    <col min="14851" max="14851" width="19" style="229" customWidth="1"/>
    <col min="14852" max="14852" width="17.26953125" style="229" customWidth="1"/>
    <col min="14853" max="14853" width="18.26953125" style="229" customWidth="1"/>
    <col min="14854" max="14854" width="14.54296875" style="229" customWidth="1"/>
    <col min="14855" max="14855" width="13.54296875" style="229" customWidth="1"/>
    <col min="14856" max="14856" width="8.54296875" style="229" customWidth="1"/>
    <col min="14857" max="14857" width="8.26953125" style="229" customWidth="1"/>
    <col min="14858" max="14858" width="15.7265625" style="229" customWidth="1"/>
    <col min="14859" max="14859" width="8.7265625" style="229" customWidth="1"/>
    <col min="14860" max="14860" width="0" style="229" hidden="1" customWidth="1"/>
    <col min="14861" max="14861" width="16.453125" style="229" customWidth="1"/>
    <col min="14862" max="14863" width="0" style="229" hidden="1" customWidth="1"/>
    <col min="14864" max="14864" width="16.81640625" style="229" customWidth="1"/>
    <col min="14865" max="15104" width="9.1796875" style="229"/>
    <col min="15105" max="15105" width="23.26953125" style="229" customWidth="1"/>
    <col min="15106" max="15106" width="41.54296875" style="229" customWidth="1"/>
    <col min="15107" max="15107" width="19" style="229" customWidth="1"/>
    <col min="15108" max="15108" width="17.26953125" style="229" customWidth="1"/>
    <col min="15109" max="15109" width="18.26953125" style="229" customWidth="1"/>
    <col min="15110" max="15110" width="14.54296875" style="229" customWidth="1"/>
    <col min="15111" max="15111" width="13.54296875" style="229" customWidth="1"/>
    <col min="15112" max="15112" width="8.54296875" style="229" customWidth="1"/>
    <col min="15113" max="15113" width="8.26953125" style="229" customWidth="1"/>
    <col min="15114" max="15114" width="15.7265625" style="229" customWidth="1"/>
    <col min="15115" max="15115" width="8.7265625" style="229" customWidth="1"/>
    <col min="15116" max="15116" width="0" style="229" hidden="1" customWidth="1"/>
    <col min="15117" max="15117" width="16.453125" style="229" customWidth="1"/>
    <col min="15118" max="15119" width="0" style="229" hidden="1" customWidth="1"/>
    <col min="15120" max="15120" width="16.81640625" style="229" customWidth="1"/>
    <col min="15121" max="15360" width="9.1796875" style="229"/>
    <col min="15361" max="15361" width="23.26953125" style="229" customWidth="1"/>
    <col min="15362" max="15362" width="41.54296875" style="229" customWidth="1"/>
    <col min="15363" max="15363" width="19" style="229" customWidth="1"/>
    <col min="15364" max="15364" width="17.26953125" style="229" customWidth="1"/>
    <col min="15365" max="15365" width="18.26953125" style="229" customWidth="1"/>
    <col min="15366" max="15366" width="14.54296875" style="229" customWidth="1"/>
    <col min="15367" max="15367" width="13.54296875" style="229" customWidth="1"/>
    <col min="15368" max="15368" width="8.54296875" style="229" customWidth="1"/>
    <col min="15369" max="15369" width="8.26953125" style="229" customWidth="1"/>
    <col min="15370" max="15370" width="15.7265625" style="229" customWidth="1"/>
    <col min="15371" max="15371" width="8.7265625" style="229" customWidth="1"/>
    <col min="15372" max="15372" width="0" style="229" hidden="1" customWidth="1"/>
    <col min="15373" max="15373" width="16.453125" style="229" customWidth="1"/>
    <col min="15374" max="15375" width="0" style="229" hidden="1" customWidth="1"/>
    <col min="15376" max="15376" width="16.81640625" style="229" customWidth="1"/>
    <col min="15377" max="15616" width="9.1796875" style="229"/>
    <col min="15617" max="15617" width="23.26953125" style="229" customWidth="1"/>
    <col min="15618" max="15618" width="41.54296875" style="229" customWidth="1"/>
    <col min="15619" max="15619" width="19" style="229" customWidth="1"/>
    <col min="15620" max="15620" width="17.26953125" style="229" customWidth="1"/>
    <col min="15621" max="15621" width="18.26953125" style="229" customWidth="1"/>
    <col min="15622" max="15622" width="14.54296875" style="229" customWidth="1"/>
    <col min="15623" max="15623" width="13.54296875" style="229" customWidth="1"/>
    <col min="15624" max="15624" width="8.54296875" style="229" customWidth="1"/>
    <col min="15625" max="15625" width="8.26953125" style="229" customWidth="1"/>
    <col min="15626" max="15626" width="15.7265625" style="229" customWidth="1"/>
    <col min="15627" max="15627" width="8.7265625" style="229" customWidth="1"/>
    <col min="15628" max="15628" width="0" style="229" hidden="1" customWidth="1"/>
    <col min="15629" max="15629" width="16.453125" style="229" customWidth="1"/>
    <col min="15630" max="15631" width="0" style="229" hidden="1" customWidth="1"/>
    <col min="15632" max="15632" width="16.81640625" style="229" customWidth="1"/>
    <col min="15633" max="15872" width="9.1796875" style="229"/>
    <col min="15873" max="15873" width="23.26953125" style="229" customWidth="1"/>
    <col min="15874" max="15874" width="41.54296875" style="229" customWidth="1"/>
    <col min="15875" max="15875" width="19" style="229" customWidth="1"/>
    <col min="15876" max="15876" width="17.26953125" style="229" customWidth="1"/>
    <col min="15877" max="15877" width="18.26953125" style="229" customWidth="1"/>
    <col min="15878" max="15878" width="14.54296875" style="229" customWidth="1"/>
    <col min="15879" max="15879" width="13.54296875" style="229" customWidth="1"/>
    <col min="15880" max="15880" width="8.54296875" style="229" customWidth="1"/>
    <col min="15881" max="15881" width="8.26953125" style="229" customWidth="1"/>
    <col min="15882" max="15882" width="15.7265625" style="229" customWidth="1"/>
    <col min="15883" max="15883" width="8.7265625" style="229" customWidth="1"/>
    <col min="15884" max="15884" width="0" style="229" hidden="1" customWidth="1"/>
    <col min="15885" max="15885" width="16.453125" style="229" customWidth="1"/>
    <col min="15886" max="15887" width="0" style="229" hidden="1" customWidth="1"/>
    <col min="15888" max="15888" width="16.81640625" style="229" customWidth="1"/>
    <col min="15889" max="16128" width="9.1796875" style="229"/>
    <col min="16129" max="16129" width="23.26953125" style="229" customWidth="1"/>
    <col min="16130" max="16130" width="41.54296875" style="229" customWidth="1"/>
    <col min="16131" max="16131" width="19" style="229" customWidth="1"/>
    <col min="16132" max="16132" width="17.26953125" style="229" customWidth="1"/>
    <col min="16133" max="16133" width="18.26953125" style="229" customWidth="1"/>
    <col min="16134" max="16134" width="14.54296875" style="229" customWidth="1"/>
    <col min="16135" max="16135" width="13.54296875" style="229" customWidth="1"/>
    <col min="16136" max="16136" width="8.54296875" style="229" customWidth="1"/>
    <col min="16137" max="16137" width="8.26953125" style="229" customWidth="1"/>
    <col min="16138" max="16138" width="15.7265625" style="229" customWidth="1"/>
    <col min="16139" max="16139" width="8.7265625" style="229" customWidth="1"/>
    <col min="16140" max="16140" width="0" style="229" hidden="1" customWidth="1"/>
    <col min="16141" max="16141" width="16.453125" style="229" customWidth="1"/>
    <col min="16142" max="16143" width="0" style="229" hidden="1" customWidth="1"/>
    <col min="16144" max="16144" width="16.81640625" style="229" customWidth="1"/>
    <col min="16145" max="16384" width="9.1796875" style="229"/>
  </cols>
  <sheetData>
    <row r="1" spans="1:16" ht="17.5">
      <c r="A1" s="385" t="s">
        <v>531</v>
      </c>
      <c r="B1" s="386"/>
    </row>
    <row r="2" spans="1:16" ht="15.75" customHeight="1">
      <c r="A2" s="387" t="s">
        <v>530</v>
      </c>
      <c r="B2" s="388"/>
    </row>
    <row r="3" spans="1:16">
      <c r="A3" s="301" t="s">
        <v>540</v>
      </c>
      <c r="B3" s="300"/>
      <c r="C3" s="227"/>
      <c r="F3" s="389" t="s">
        <v>534</v>
      </c>
      <c r="G3" s="390"/>
      <c r="H3" s="390"/>
      <c r="I3" s="390"/>
      <c r="J3" s="390"/>
      <c r="K3" s="390"/>
      <c r="L3" s="390"/>
      <c r="M3" s="299"/>
    </row>
    <row r="4" spans="1:16" ht="19.5" customHeight="1">
      <c r="A4" s="297" t="s">
        <v>541</v>
      </c>
      <c r="B4" s="298"/>
      <c r="C4" s="227"/>
      <c r="H4" s="229" t="s">
        <v>529</v>
      </c>
    </row>
    <row r="5" spans="1:16" ht="19.5" customHeight="1">
      <c r="A5" s="297"/>
      <c r="B5" s="296"/>
      <c r="C5" s="227"/>
    </row>
    <row r="6" spans="1:16" ht="38.25" customHeight="1">
      <c r="A6" s="295" t="s">
        <v>528</v>
      </c>
      <c r="B6" s="294" t="s">
        <v>527</v>
      </c>
      <c r="C6" s="293" t="s">
        <v>532</v>
      </c>
      <c r="D6" s="293" t="s">
        <v>486</v>
      </c>
      <c r="E6" s="293" t="s">
        <v>533</v>
      </c>
      <c r="F6" s="227"/>
      <c r="G6" s="227"/>
      <c r="H6" s="227"/>
      <c r="I6" s="227"/>
      <c r="J6" s="227"/>
      <c r="K6" s="227"/>
      <c r="L6" s="227"/>
      <c r="M6" s="267"/>
      <c r="N6" s="227"/>
    </row>
    <row r="7" spans="1:16" ht="34.5" customHeight="1">
      <c r="A7" s="242">
        <v>6711</v>
      </c>
      <c r="B7" s="286" t="s">
        <v>526</v>
      </c>
      <c r="C7" s="288">
        <v>2522000</v>
      </c>
      <c r="D7" s="288">
        <v>2559000</v>
      </c>
      <c r="E7" s="288">
        <v>2595500</v>
      </c>
      <c r="F7" s="289"/>
      <c r="G7" s="227"/>
      <c r="H7" s="227"/>
      <c r="I7" s="227"/>
      <c r="J7" s="227"/>
      <c r="K7" s="227"/>
      <c r="L7" s="227"/>
      <c r="M7" s="267"/>
      <c r="N7" s="291"/>
    </row>
    <row r="8" spans="1:16" ht="41.25" customHeight="1">
      <c r="A8" s="292">
        <v>6361</v>
      </c>
      <c r="B8" s="286" t="s">
        <v>538</v>
      </c>
      <c r="C8" s="288">
        <v>8258000</v>
      </c>
      <c r="D8" s="288">
        <v>8376000</v>
      </c>
      <c r="E8" s="288">
        <v>8444500</v>
      </c>
      <c r="F8" s="273"/>
      <c r="G8" s="227"/>
      <c r="H8" s="227"/>
      <c r="I8" s="227"/>
      <c r="J8" s="227"/>
      <c r="K8" s="227"/>
      <c r="L8" s="227"/>
      <c r="M8" s="267"/>
      <c r="N8" s="291"/>
    </row>
    <row r="9" spans="1:16" ht="20.5">
      <c r="A9" s="242">
        <v>661</v>
      </c>
      <c r="B9" s="290" t="s">
        <v>480</v>
      </c>
      <c r="C9" s="288">
        <v>35000</v>
      </c>
      <c r="D9" s="288">
        <v>35000</v>
      </c>
      <c r="E9" s="288">
        <v>35000</v>
      </c>
      <c r="F9" s="289"/>
      <c r="G9" s="227"/>
      <c r="H9" s="227"/>
      <c r="I9" s="227"/>
      <c r="J9" s="227"/>
      <c r="K9" s="227"/>
      <c r="L9" s="227"/>
      <c r="M9" s="267"/>
      <c r="N9" s="227"/>
    </row>
    <row r="10" spans="1:16" ht="57" customHeight="1">
      <c r="A10" s="242">
        <v>6526</v>
      </c>
      <c r="B10" s="286" t="s">
        <v>525</v>
      </c>
      <c r="C10" s="288">
        <v>994000</v>
      </c>
      <c r="D10" s="288">
        <v>1008500</v>
      </c>
      <c r="E10" s="288">
        <v>1023500</v>
      </c>
      <c r="F10" s="273"/>
      <c r="G10" s="227"/>
      <c r="H10" s="227"/>
      <c r="I10" s="227"/>
      <c r="J10" s="227"/>
      <c r="K10" s="227"/>
      <c r="L10" s="227"/>
      <c r="M10" s="267"/>
      <c r="N10" s="227"/>
    </row>
    <row r="11" spans="1:16" ht="24.75" customHeight="1">
      <c r="A11" s="242">
        <v>7211</v>
      </c>
      <c r="B11" s="286" t="s">
        <v>524</v>
      </c>
      <c r="C11" s="288">
        <v>1500</v>
      </c>
      <c r="D11" s="288">
        <v>1500</v>
      </c>
      <c r="E11" s="288">
        <v>1500</v>
      </c>
      <c r="F11" s="273"/>
      <c r="G11" s="227"/>
      <c r="H11" s="227"/>
      <c r="I11" s="227"/>
      <c r="J11" s="227"/>
      <c r="K11" s="227"/>
      <c r="L11" s="227"/>
      <c r="M11" s="267"/>
      <c r="N11" s="227"/>
    </row>
    <row r="12" spans="1:16" ht="25.5" customHeight="1">
      <c r="A12" s="287"/>
      <c r="B12" s="286" t="s">
        <v>523</v>
      </c>
      <c r="C12" s="261">
        <f>SUM(C7:C11)</f>
        <v>11810500</v>
      </c>
      <c r="D12" s="285">
        <f>SUM(D7:D11)</f>
        <v>11980000</v>
      </c>
      <c r="E12" s="285">
        <f>SUM(E7:E11)</f>
        <v>12100000</v>
      </c>
      <c r="F12" s="273"/>
      <c r="G12" s="227"/>
      <c r="H12" s="227"/>
      <c r="I12" s="227"/>
      <c r="J12" s="227"/>
      <c r="K12" s="227"/>
      <c r="L12" s="227"/>
      <c r="M12" s="267"/>
      <c r="N12" s="227"/>
    </row>
    <row r="13" spans="1:16">
      <c r="A13" s="284"/>
      <c r="B13" s="273"/>
      <c r="C13" s="273"/>
      <c r="D13" s="273"/>
      <c r="E13" s="273"/>
      <c r="F13" s="227"/>
      <c r="G13" s="227"/>
      <c r="H13" s="227"/>
      <c r="I13" s="227"/>
      <c r="J13" s="227"/>
      <c r="K13" s="227"/>
      <c r="L13" s="267"/>
    </row>
    <row r="14" spans="1:16" ht="13.5" customHeight="1">
      <c r="A14" s="225"/>
      <c r="B14" s="225"/>
      <c r="C14" s="225"/>
      <c r="D14" s="226"/>
      <c r="E14" s="226"/>
      <c r="F14" s="226"/>
      <c r="G14" s="226"/>
      <c r="H14" s="226"/>
      <c r="I14" s="226"/>
      <c r="J14" s="226"/>
      <c r="K14" s="227" t="s">
        <v>477</v>
      </c>
      <c r="L14" s="228"/>
    </row>
    <row r="15" spans="1:16" s="283" customFormat="1" ht="32.25" customHeight="1">
      <c r="A15" s="230" t="s">
        <v>478</v>
      </c>
      <c r="B15" s="231"/>
      <c r="C15" s="231"/>
      <c r="D15" s="391" t="s">
        <v>479</v>
      </c>
      <c r="E15" s="392"/>
      <c r="F15" s="393" t="s">
        <v>480</v>
      </c>
      <c r="G15" s="393" t="s">
        <v>481</v>
      </c>
      <c r="H15" s="393" t="s">
        <v>482</v>
      </c>
      <c r="I15" s="393" t="s">
        <v>483</v>
      </c>
      <c r="J15" s="384" t="s">
        <v>484</v>
      </c>
      <c r="K15" s="384" t="s">
        <v>485</v>
      </c>
      <c r="L15" s="394"/>
      <c r="M15" s="384" t="s">
        <v>486</v>
      </c>
      <c r="N15" s="232"/>
      <c r="O15" s="232"/>
      <c r="P15" s="384" t="s">
        <v>533</v>
      </c>
    </row>
    <row r="16" spans="1:16" s="282" customFormat="1" ht="60" customHeight="1">
      <c r="A16" s="233" t="s">
        <v>487</v>
      </c>
      <c r="B16" s="234" t="s">
        <v>488</v>
      </c>
      <c r="C16" s="235" t="s">
        <v>532</v>
      </c>
      <c r="D16" s="236" t="s">
        <v>489</v>
      </c>
      <c r="E16" s="237" t="s">
        <v>490</v>
      </c>
      <c r="F16" s="393"/>
      <c r="G16" s="393"/>
      <c r="H16" s="393"/>
      <c r="I16" s="393"/>
      <c r="J16" s="384"/>
      <c r="K16" s="384"/>
      <c r="L16" s="394"/>
      <c r="M16" s="384"/>
      <c r="N16" s="238" t="s">
        <v>491</v>
      </c>
      <c r="O16" s="238" t="s">
        <v>492</v>
      </c>
      <c r="P16" s="384"/>
    </row>
    <row r="17" spans="1:16" ht="19" customHeight="1">
      <c r="A17" s="239">
        <v>31</v>
      </c>
      <c r="B17" s="240" t="s">
        <v>493</v>
      </c>
      <c r="C17" s="241">
        <f>SUM(C18:C23)</f>
        <v>9078000</v>
      </c>
      <c r="D17" s="241">
        <f t="shared" ref="D17:L17" si="0">SUM(D18:D23)</f>
        <v>605000</v>
      </c>
      <c r="E17" s="241">
        <f t="shared" si="0"/>
        <v>8023000</v>
      </c>
      <c r="F17" s="241">
        <f t="shared" si="0"/>
        <v>0</v>
      </c>
      <c r="G17" s="241">
        <f t="shared" si="0"/>
        <v>450000</v>
      </c>
      <c r="H17" s="241">
        <f t="shared" si="0"/>
        <v>0</v>
      </c>
      <c r="I17" s="241">
        <f t="shared" si="0"/>
        <v>0</v>
      </c>
      <c r="J17" s="241">
        <f t="shared" si="0"/>
        <v>0</v>
      </c>
      <c r="K17" s="241">
        <f t="shared" si="0"/>
        <v>0</v>
      </c>
      <c r="L17" s="241">
        <f t="shared" si="0"/>
        <v>0</v>
      </c>
      <c r="M17" s="241">
        <v>9199400</v>
      </c>
      <c r="N17" s="241"/>
      <c r="O17" s="241"/>
      <c r="P17" s="241">
        <v>9279200</v>
      </c>
    </row>
    <row r="18" spans="1:16" ht="19" customHeight="1">
      <c r="A18" s="242">
        <v>3111</v>
      </c>
      <c r="B18" s="243" t="s">
        <v>211</v>
      </c>
      <c r="C18" s="244">
        <f>SUM(D18:K18)</f>
        <v>7433000</v>
      </c>
      <c r="D18" s="244">
        <v>420000</v>
      </c>
      <c r="E18" s="244">
        <v>6563000</v>
      </c>
      <c r="F18" s="244"/>
      <c r="G18" s="244">
        <v>450000</v>
      </c>
      <c r="H18" s="244"/>
      <c r="I18" s="244"/>
      <c r="J18" s="244"/>
      <c r="K18" s="244"/>
      <c r="L18" s="245"/>
      <c r="M18" s="244"/>
      <c r="N18" s="246"/>
      <c r="O18" s="246"/>
      <c r="P18" s="244"/>
    </row>
    <row r="19" spans="1:16" ht="19" customHeight="1">
      <c r="A19" s="242">
        <v>3113</v>
      </c>
      <c r="B19" s="243" t="s">
        <v>536</v>
      </c>
      <c r="C19" s="244">
        <f t="shared" ref="C19:C23" si="1">SUM(D19:K19)</f>
        <v>70000</v>
      </c>
      <c r="D19" s="244"/>
      <c r="E19" s="244">
        <v>70000</v>
      </c>
      <c r="F19" s="244"/>
      <c r="G19" s="244"/>
      <c r="H19" s="244"/>
      <c r="I19" s="244"/>
      <c r="J19" s="244"/>
      <c r="K19" s="244"/>
      <c r="L19" s="245"/>
      <c r="M19" s="244"/>
      <c r="N19" s="246"/>
      <c r="O19" s="246"/>
      <c r="P19" s="244"/>
    </row>
    <row r="20" spans="1:16" ht="19" customHeight="1">
      <c r="A20" s="242">
        <v>3114</v>
      </c>
      <c r="B20" s="243" t="s">
        <v>537</v>
      </c>
      <c r="C20" s="244">
        <f t="shared" si="1"/>
        <v>10000</v>
      </c>
      <c r="D20" s="244"/>
      <c r="E20" s="244">
        <v>10000</v>
      </c>
      <c r="F20" s="244"/>
      <c r="G20" s="244"/>
      <c r="H20" s="244"/>
      <c r="I20" s="244"/>
      <c r="J20" s="244"/>
      <c r="K20" s="244"/>
      <c r="L20" s="245"/>
      <c r="M20" s="244"/>
      <c r="N20" s="246"/>
      <c r="O20" s="246"/>
      <c r="P20" s="244"/>
    </row>
    <row r="21" spans="1:16" ht="19" customHeight="1">
      <c r="A21" s="242">
        <v>3121</v>
      </c>
      <c r="B21" s="243" t="s">
        <v>215</v>
      </c>
      <c r="C21" s="244">
        <f t="shared" si="1"/>
        <v>335000</v>
      </c>
      <c r="D21" s="244">
        <v>35000</v>
      </c>
      <c r="E21" s="244">
        <v>300000</v>
      </c>
      <c r="F21" s="244"/>
      <c r="G21" s="244"/>
      <c r="H21" s="244"/>
      <c r="I21" s="244"/>
      <c r="J21" s="244"/>
      <c r="K21" s="244"/>
      <c r="L21" s="245"/>
      <c r="M21" s="244"/>
      <c r="N21" s="244"/>
      <c r="O21" s="244"/>
      <c r="P21" s="244"/>
    </row>
    <row r="22" spans="1:16" ht="19" customHeight="1">
      <c r="A22" s="242">
        <v>3132</v>
      </c>
      <c r="B22" s="243" t="s">
        <v>494</v>
      </c>
      <c r="C22" s="244">
        <f t="shared" si="1"/>
        <v>1215000</v>
      </c>
      <c r="D22" s="244">
        <v>135000</v>
      </c>
      <c r="E22" s="244">
        <v>1080000</v>
      </c>
      <c r="F22" s="244"/>
      <c r="G22" s="244"/>
      <c r="H22" s="244"/>
      <c r="I22" s="244"/>
      <c r="J22" s="244"/>
      <c r="K22" s="244"/>
      <c r="L22" s="245"/>
      <c r="M22" s="244"/>
      <c r="N22" s="244"/>
      <c r="O22" s="244"/>
      <c r="P22" s="244"/>
    </row>
    <row r="23" spans="1:16" ht="19" customHeight="1">
      <c r="A23" s="242">
        <v>3133</v>
      </c>
      <c r="B23" s="243" t="s">
        <v>495</v>
      </c>
      <c r="C23" s="244">
        <f t="shared" si="1"/>
        <v>15000</v>
      </c>
      <c r="D23" s="244">
        <v>15000</v>
      </c>
      <c r="E23" s="244">
        <v>0</v>
      </c>
      <c r="F23" s="244"/>
      <c r="G23" s="244"/>
      <c r="H23" s="244"/>
      <c r="I23" s="244"/>
      <c r="J23" s="244"/>
      <c r="K23" s="244"/>
      <c r="L23" s="245"/>
      <c r="M23" s="244"/>
      <c r="N23" s="244"/>
      <c r="O23" s="244"/>
      <c r="P23" s="244"/>
    </row>
    <row r="24" spans="1:16" ht="19" customHeight="1">
      <c r="A24" s="239">
        <v>32</v>
      </c>
      <c r="B24" s="240" t="s">
        <v>496</v>
      </c>
      <c r="C24" s="247">
        <f>SUM(C25:C49)</f>
        <v>2222000</v>
      </c>
      <c r="D24" s="247">
        <f>SUM(D25:D49)</f>
        <v>1408000</v>
      </c>
      <c r="E24" s="247">
        <f>SUM(E25:E49)</f>
        <v>235000</v>
      </c>
      <c r="F24" s="247">
        <f>SUM(F25:F49)</f>
        <v>35000</v>
      </c>
      <c r="G24" s="247">
        <f>SUM(G26:G50)</f>
        <v>544000</v>
      </c>
      <c r="H24" s="244">
        <f t="shared" ref="H24:O24" si="2">SUM(H25:H49)</f>
        <v>0</v>
      </c>
      <c r="I24" s="244">
        <f t="shared" si="2"/>
        <v>0</v>
      </c>
      <c r="J24" s="244">
        <f t="shared" si="2"/>
        <v>0</v>
      </c>
      <c r="K24" s="244">
        <f t="shared" si="2"/>
        <v>0</v>
      </c>
      <c r="L24" s="248">
        <f t="shared" si="2"/>
        <v>0</v>
      </c>
      <c r="M24" s="302">
        <v>2260000</v>
      </c>
      <c r="N24" s="302">
        <f t="shared" si="2"/>
        <v>0</v>
      </c>
      <c r="O24" s="302">
        <f t="shared" si="2"/>
        <v>0</v>
      </c>
      <c r="P24" s="302">
        <v>2290000</v>
      </c>
    </row>
    <row r="25" spans="1:16" ht="19" customHeight="1">
      <c r="A25" s="242">
        <v>3211</v>
      </c>
      <c r="B25" s="243" t="s">
        <v>225</v>
      </c>
      <c r="C25" s="244">
        <f>SUM(D25:K25)</f>
        <v>40000</v>
      </c>
      <c r="D25" s="244">
        <v>25000</v>
      </c>
      <c r="E25" s="244">
        <v>5000</v>
      </c>
      <c r="F25" s="244">
        <v>10000</v>
      </c>
      <c r="G25" s="244"/>
      <c r="H25" s="244"/>
      <c r="I25" s="244"/>
      <c r="J25" s="244"/>
      <c r="K25" s="244"/>
      <c r="L25" s="245"/>
      <c r="M25" s="244"/>
      <c r="N25" s="244"/>
      <c r="O25" s="244"/>
      <c r="P25" s="244"/>
    </row>
    <row r="26" spans="1:16" ht="19" customHeight="1">
      <c r="A26" s="242">
        <v>3212</v>
      </c>
      <c r="B26" s="243" t="s">
        <v>497</v>
      </c>
      <c r="C26" s="244">
        <f t="shared" ref="C26:C49" si="3">SUM(D26:K26)</f>
        <v>250000</v>
      </c>
      <c r="D26" s="244">
        <v>35000</v>
      </c>
      <c r="E26" s="244">
        <v>215000</v>
      </c>
      <c r="F26" s="244"/>
      <c r="G26" s="244"/>
      <c r="H26" s="244"/>
      <c r="I26" s="244"/>
      <c r="J26" s="244"/>
      <c r="K26" s="244"/>
      <c r="L26" s="245"/>
      <c r="M26" s="244"/>
      <c r="N26" s="244"/>
      <c r="O26" s="244"/>
      <c r="P26" s="244"/>
    </row>
    <row r="27" spans="1:16" ht="19" customHeight="1">
      <c r="A27" s="242">
        <v>3213</v>
      </c>
      <c r="B27" s="243" t="s">
        <v>498</v>
      </c>
      <c r="C27" s="244">
        <f t="shared" si="3"/>
        <v>7000</v>
      </c>
      <c r="D27" s="244">
        <v>7000</v>
      </c>
      <c r="E27" s="244"/>
      <c r="F27" s="244"/>
      <c r="G27" s="244"/>
      <c r="H27" s="244"/>
      <c r="I27" s="244"/>
      <c r="J27" s="244"/>
      <c r="K27" s="244"/>
      <c r="L27" s="245"/>
      <c r="M27" s="244"/>
      <c r="N27" s="244"/>
      <c r="O27" s="244"/>
      <c r="P27" s="244"/>
    </row>
    <row r="28" spans="1:16" ht="19" customHeight="1">
      <c r="A28" s="242">
        <v>3214</v>
      </c>
      <c r="B28" s="243" t="s">
        <v>499</v>
      </c>
      <c r="C28" s="244">
        <f t="shared" si="3"/>
        <v>0</v>
      </c>
      <c r="D28" s="244">
        <v>0</v>
      </c>
      <c r="E28" s="244"/>
      <c r="F28" s="244"/>
      <c r="G28" s="244"/>
      <c r="H28" s="244"/>
      <c r="I28" s="244"/>
      <c r="J28" s="244"/>
      <c r="K28" s="244"/>
      <c r="L28" s="245"/>
      <c r="M28" s="244"/>
      <c r="N28" s="244"/>
      <c r="O28" s="244"/>
      <c r="P28" s="244"/>
    </row>
    <row r="29" spans="1:16" ht="19" customHeight="1">
      <c r="A29" s="242">
        <v>3221</v>
      </c>
      <c r="B29" s="243" t="s">
        <v>500</v>
      </c>
      <c r="C29" s="244">
        <f t="shared" si="3"/>
        <v>100000</v>
      </c>
      <c r="D29" s="244">
        <v>100000</v>
      </c>
      <c r="E29" s="244"/>
      <c r="F29" s="244"/>
      <c r="G29" s="244"/>
      <c r="H29" s="244"/>
      <c r="I29" s="244"/>
      <c r="J29" s="244"/>
      <c r="K29" s="244"/>
      <c r="L29" s="245"/>
      <c r="M29" s="244"/>
      <c r="N29" s="244"/>
      <c r="O29" s="244"/>
      <c r="P29" s="244"/>
    </row>
    <row r="30" spans="1:16" ht="19" customHeight="1">
      <c r="A30" s="242">
        <v>3222</v>
      </c>
      <c r="B30" s="243" t="s">
        <v>238</v>
      </c>
      <c r="C30" s="244">
        <f t="shared" si="3"/>
        <v>500000</v>
      </c>
      <c r="D30" s="244">
        <v>50000</v>
      </c>
      <c r="E30" s="244"/>
      <c r="F30" s="244"/>
      <c r="G30" s="244">
        <v>450000</v>
      </c>
      <c r="H30" s="244"/>
      <c r="I30" s="244"/>
      <c r="J30" s="244"/>
      <c r="K30" s="244"/>
      <c r="L30" s="245"/>
      <c r="M30" s="244"/>
      <c r="N30" s="244"/>
      <c r="O30" s="244"/>
      <c r="P30" s="244"/>
    </row>
    <row r="31" spans="1:16" ht="19" customHeight="1">
      <c r="A31" s="242">
        <v>3223</v>
      </c>
      <c r="B31" s="243" t="s">
        <v>241</v>
      </c>
      <c r="C31" s="244">
        <f t="shared" si="3"/>
        <v>600000</v>
      </c>
      <c r="D31" s="244">
        <v>600000</v>
      </c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</row>
    <row r="32" spans="1:16" ht="19" customHeight="1">
      <c r="A32" s="242">
        <v>3224</v>
      </c>
      <c r="B32" s="243" t="s">
        <v>501</v>
      </c>
      <c r="C32" s="244">
        <f t="shared" si="3"/>
        <v>20000</v>
      </c>
      <c r="D32" s="244">
        <v>20000</v>
      </c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</row>
    <row r="33" spans="1:16" ht="19" customHeight="1">
      <c r="A33" s="249">
        <v>3225</v>
      </c>
      <c r="B33" s="250" t="s">
        <v>246</v>
      </c>
      <c r="C33" s="244">
        <f t="shared" si="3"/>
        <v>15000</v>
      </c>
      <c r="D33" s="251">
        <v>10000</v>
      </c>
      <c r="E33" s="251"/>
      <c r="F33" s="251">
        <v>5000</v>
      </c>
      <c r="G33" s="251"/>
      <c r="H33" s="251"/>
      <c r="I33" s="251"/>
      <c r="J33" s="251"/>
      <c r="K33" s="251"/>
      <c r="L33" s="245"/>
      <c r="M33" s="244"/>
      <c r="N33" s="251"/>
      <c r="O33" s="251"/>
      <c r="P33" s="244"/>
    </row>
    <row r="34" spans="1:16" ht="19" customHeight="1">
      <c r="A34" s="242">
        <v>3227</v>
      </c>
      <c r="B34" s="243" t="s">
        <v>502</v>
      </c>
      <c r="C34" s="244">
        <f t="shared" si="3"/>
        <v>0</v>
      </c>
      <c r="D34" s="244">
        <v>0</v>
      </c>
      <c r="E34" s="244"/>
      <c r="F34" s="244"/>
      <c r="G34" s="244"/>
      <c r="H34" s="244"/>
      <c r="I34" s="244"/>
      <c r="J34" s="244"/>
      <c r="K34" s="244"/>
      <c r="L34" s="252"/>
      <c r="M34" s="244"/>
      <c r="N34" s="244"/>
      <c r="O34" s="244"/>
      <c r="P34" s="244"/>
    </row>
    <row r="35" spans="1:16" ht="19" customHeight="1">
      <c r="A35" s="242">
        <v>3231</v>
      </c>
      <c r="B35" s="243" t="s">
        <v>503</v>
      </c>
      <c r="C35" s="244">
        <f t="shared" si="3"/>
        <v>80000</v>
      </c>
      <c r="D35" s="244">
        <v>75000</v>
      </c>
      <c r="E35" s="244"/>
      <c r="F35" s="244">
        <v>5000</v>
      </c>
      <c r="G35" s="244"/>
      <c r="H35" s="244"/>
      <c r="I35" s="244"/>
      <c r="J35" s="244"/>
      <c r="K35" s="244"/>
      <c r="L35" s="252"/>
      <c r="M35" s="244"/>
      <c r="N35" s="244"/>
      <c r="O35" s="244"/>
      <c r="P35" s="244"/>
    </row>
    <row r="36" spans="1:16" ht="19" customHeight="1">
      <c r="A36" s="253">
        <v>3232</v>
      </c>
      <c r="B36" s="254" t="s">
        <v>504</v>
      </c>
      <c r="C36" s="244">
        <f t="shared" si="3"/>
        <v>40000</v>
      </c>
      <c r="D36" s="255">
        <v>30000</v>
      </c>
      <c r="E36" s="255"/>
      <c r="F36" s="255">
        <v>10000</v>
      </c>
      <c r="G36" s="255"/>
      <c r="H36" s="255"/>
      <c r="I36" s="255"/>
      <c r="J36" s="255"/>
      <c r="K36" s="255"/>
      <c r="L36" s="245"/>
      <c r="M36" s="244"/>
      <c r="N36" s="255"/>
      <c r="O36" s="255"/>
      <c r="P36" s="244"/>
    </row>
    <row r="37" spans="1:16" ht="19" customHeight="1">
      <c r="A37" s="242">
        <v>3233</v>
      </c>
      <c r="B37" s="243" t="s">
        <v>505</v>
      </c>
      <c r="C37" s="244">
        <f t="shared" si="3"/>
        <v>1000</v>
      </c>
      <c r="D37" s="244">
        <v>1000</v>
      </c>
      <c r="E37" s="244"/>
      <c r="F37" s="244"/>
      <c r="G37" s="244"/>
      <c r="H37" s="244"/>
      <c r="I37" s="244"/>
      <c r="J37" s="244"/>
      <c r="K37" s="244"/>
      <c r="L37" s="245"/>
      <c r="M37" s="244"/>
      <c r="N37" s="244"/>
      <c r="O37" s="244"/>
      <c r="P37" s="244"/>
    </row>
    <row r="38" spans="1:16" ht="19" customHeight="1">
      <c r="A38" s="242">
        <v>3234</v>
      </c>
      <c r="B38" s="243" t="s">
        <v>259</v>
      </c>
      <c r="C38" s="244">
        <f t="shared" si="3"/>
        <v>120000</v>
      </c>
      <c r="D38" s="244">
        <v>120000</v>
      </c>
      <c r="E38" s="244"/>
      <c r="F38" s="244"/>
      <c r="G38" s="244"/>
      <c r="H38" s="244"/>
      <c r="I38" s="244"/>
      <c r="J38" s="244"/>
      <c r="K38" s="244"/>
      <c r="L38" s="245"/>
      <c r="M38" s="244"/>
      <c r="N38" s="244"/>
      <c r="O38" s="244"/>
      <c r="P38" s="244"/>
    </row>
    <row r="39" spans="1:16" ht="19" customHeight="1">
      <c r="A39" s="242">
        <v>3236</v>
      </c>
      <c r="B39" s="243" t="s">
        <v>506</v>
      </c>
      <c r="C39" s="244">
        <f t="shared" si="3"/>
        <v>25000</v>
      </c>
      <c r="D39" s="244">
        <v>25000</v>
      </c>
      <c r="E39" s="244"/>
      <c r="F39" s="244"/>
      <c r="G39" s="244"/>
      <c r="H39" s="244"/>
      <c r="I39" s="244"/>
      <c r="J39" s="244"/>
      <c r="K39" s="244"/>
      <c r="L39" s="245"/>
      <c r="M39" s="244"/>
      <c r="N39" s="244"/>
      <c r="O39" s="244"/>
      <c r="P39" s="244"/>
    </row>
    <row r="40" spans="1:16" ht="19" customHeight="1">
      <c r="A40" s="242">
        <v>3237</v>
      </c>
      <c r="B40" s="243" t="s">
        <v>507</v>
      </c>
      <c r="C40" s="244">
        <f t="shared" si="3"/>
        <v>90000</v>
      </c>
      <c r="D40" s="244">
        <v>90000</v>
      </c>
      <c r="E40" s="244"/>
      <c r="F40" s="244"/>
      <c r="G40" s="244"/>
      <c r="H40" s="244"/>
      <c r="I40" s="244"/>
      <c r="J40" s="244"/>
      <c r="K40" s="244"/>
      <c r="L40" s="245"/>
      <c r="M40" s="244"/>
      <c r="N40" s="244"/>
      <c r="O40" s="244"/>
      <c r="P40" s="244"/>
    </row>
    <row r="41" spans="1:16" ht="19" customHeight="1">
      <c r="A41" s="242">
        <v>3238</v>
      </c>
      <c r="B41" s="243" t="s">
        <v>270</v>
      </c>
      <c r="C41" s="244">
        <f t="shared" si="3"/>
        <v>30000</v>
      </c>
      <c r="D41" s="244">
        <v>25000</v>
      </c>
      <c r="E41" s="244"/>
      <c r="F41" s="244">
        <v>5000</v>
      </c>
      <c r="G41" s="244"/>
      <c r="H41" s="244"/>
      <c r="I41" s="244"/>
      <c r="J41" s="244"/>
      <c r="K41" s="244"/>
      <c r="L41" s="245"/>
      <c r="M41" s="244"/>
      <c r="N41" s="244"/>
      <c r="O41" s="244"/>
      <c r="P41" s="244"/>
    </row>
    <row r="42" spans="1:16" ht="28.5" customHeight="1">
      <c r="A42" s="242">
        <v>3239</v>
      </c>
      <c r="B42" s="243" t="s">
        <v>273</v>
      </c>
      <c r="C42" s="244">
        <f t="shared" si="3"/>
        <v>10000</v>
      </c>
      <c r="D42" s="244">
        <v>10000</v>
      </c>
      <c r="E42" s="244"/>
      <c r="F42" s="244"/>
      <c r="G42" s="244"/>
      <c r="H42" s="244"/>
      <c r="I42" s="244"/>
      <c r="J42" s="244"/>
      <c r="K42" s="244"/>
      <c r="L42" s="245"/>
      <c r="M42" s="244"/>
      <c r="N42" s="244"/>
      <c r="O42" s="244"/>
      <c r="P42" s="244"/>
    </row>
    <row r="43" spans="1:16" ht="27" customHeight="1">
      <c r="A43" s="242">
        <v>3241</v>
      </c>
      <c r="B43" s="256" t="s">
        <v>508</v>
      </c>
      <c r="C43" s="244">
        <f t="shared" si="3"/>
        <v>0</v>
      </c>
      <c r="D43" s="244">
        <v>0</v>
      </c>
      <c r="E43" s="244">
        <v>0</v>
      </c>
      <c r="F43" s="244"/>
      <c r="G43" s="244"/>
      <c r="H43" s="244"/>
      <c r="I43" s="244"/>
      <c r="J43" s="244"/>
      <c r="K43" s="244"/>
      <c r="L43" s="245"/>
      <c r="M43" s="244"/>
      <c r="N43" s="244"/>
      <c r="O43" s="244"/>
      <c r="P43" s="244"/>
    </row>
    <row r="44" spans="1:16" ht="19" customHeight="1">
      <c r="A44" s="242">
        <v>3291</v>
      </c>
      <c r="B44" s="256" t="s">
        <v>509</v>
      </c>
      <c r="C44" s="244">
        <f t="shared" si="3"/>
        <v>60000</v>
      </c>
      <c r="D44" s="244">
        <v>60000</v>
      </c>
      <c r="E44" s="244"/>
      <c r="F44" s="244"/>
      <c r="G44" s="244"/>
      <c r="H44" s="244"/>
      <c r="I44" s="244"/>
      <c r="J44" s="244"/>
      <c r="K44" s="244"/>
      <c r="L44" s="245"/>
      <c r="M44" s="244"/>
      <c r="N44" s="244"/>
      <c r="O44" s="244"/>
      <c r="P44" s="244"/>
    </row>
    <row r="45" spans="1:16" ht="19" customHeight="1">
      <c r="A45" s="242">
        <v>3292</v>
      </c>
      <c r="B45" s="256" t="s">
        <v>280</v>
      </c>
      <c r="C45" s="244">
        <f t="shared" si="3"/>
        <v>15000</v>
      </c>
      <c r="D45" s="244">
        <v>15000</v>
      </c>
      <c r="E45" s="244"/>
      <c r="F45" s="244"/>
      <c r="G45" s="244"/>
      <c r="H45" s="244"/>
      <c r="I45" s="244"/>
      <c r="J45" s="244"/>
      <c r="K45" s="244"/>
      <c r="L45" s="245"/>
      <c r="M45" s="244"/>
      <c r="N45" s="244"/>
      <c r="O45" s="244"/>
      <c r="P45" s="244"/>
    </row>
    <row r="46" spans="1:16" ht="19" customHeight="1">
      <c r="A46" s="242">
        <v>3293</v>
      </c>
      <c r="B46" s="256" t="s">
        <v>282</v>
      </c>
      <c r="C46" s="244">
        <f t="shared" si="3"/>
        <v>3000</v>
      </c>
      <c r="D46" s="244">
        <v>3000</v>
      </c>
      <c r="E46" s="244"/>
      <c r="F46" s="244"/>
      <c r="G46" s="244"/>
      <c r="H46" s="244"/>
      <c r="I46" s="244"/>
      <c r="J46" s="244"/>
      <c r="K46" s="244"/>
      <c r="L46" s="245"/>
      <c r="M46" s="244"/>
      <c r="N46" s="244"/>
      <c r="O46" s="244"/>
      <c r="P46" s="244"/>
    </row>
    <row r="47" spans="1:16" ht="19" customHeight="1">
      <c r="A47" s="242">
        <v>3294</v>
      </c>
      <c r="B47" s="243" t="s">
        <v>510</v>
      </c>
      <c r="C47" s="244">
        <f t="shared" si="3"/>
        <v>1000</v>
      </c>
      <c r="D47" s="244">
        <v>1000</v>
      </c>
      <c r="E47" s="244"/>
      <c r="F47" s="244"/>
      <c r="G47" s="244"/>
      <c r="H47" s="244"/>
      <c r="I47" s="244"/>
      <c r="J47" s="244"/>
      <c r="K47" s="244"/>
      <c r="L47" s="245"/>
      <c r="M47" s="244"/>
      <c r="N47" s="244"/>
      <c r="O47" s="244"/>
      <c r="P47" s="244"/>
    </row>
    <row r="48" spans="1:16" ht="19" customHeight="1">
      <c r="A48" s="242">
        <v>3295</v>
      </c>
      <c r="B48" s="243" t="s">
        <v>511</v>
      </c>
      <c r="C48" s="244">
        <f t="shared" si="3"/>
        <v>15000</v>
      </c>
      <c r="D48" s="244">
        <v>0</v>
      </c>
      <c r="E48" s="244">
        <v>15000</v>
      </c>
      <c r="F48" s="244"/>
      <c r="G48" s="244"/>
      <c r="H48" s="244"/>
      <c r="I48" s="244"/>
      <c r="J48" s="244"/>
      <c r="K48" s="244"/>
      <c r="L48" s="245"/>
      <c r="M48" s="244"/>
      <c r="N48" s="244"/>
      <c r="O48" s="244"/>
      <c r="P48" s="244"/>
    </row>
    <row r="49" spans="1:16" ht="19" customHeight="1">
      <c r="A49" s="242">
        <v>3299</v>
      </c>
      <c r="B49" s="243" t="s">
        <v>512</v>
      </c>
      <c r="C49" s="244">
        <f t="shared" si="3"/>
        <v>200000</v>
      </c>
      <c r="D49" s="244">
        <v>106000</v>
      </c>
      <c r="E49" s="244"/>
      <c r="F49" s="244"/>
      <c r="G49" s="244">
        <v>94000</v>
      </c>
      <c r="H49" s="244"/>
      <c r="I49" s="244"/>
      <c r="J49" s="244"/>
      <c r="K49" s="244"/>
      <c r="L49" s="245"/>
      <c r="M49" s="244"/>
      <c r="N49" s="244"/>
      <c r="O49" s="244"/>
      <c r="P49" s="244"/>
    </row>
    <row r="50" spans="1:16" ht="19" customHeight="1">
      <c r="A50" s="239">
        <v>34</v>
      </c>
      <c r="B50" s="240" t="s">
        <v>513</v>
      </c>
      <c r="C50" s="247">
        <f>SUM(C51:C52)</f>
        <v>9000</v>
      </c>
      <c r="D50" s="244">
        <f>SUM(D51:D52)</f>
        <v>9000</v>
      </c>
      <c r="E50" s="244">
        <f t="shared" ref="E50:L50" si="4">SUM(E52:E52)</f>
        <v>0</v>
      </c>
      <c r="F50" s="244">
        <f t="shared" si="4"/>
        <v>0</v>
      </c>
      <c r="G50" s="244">
        <f t="shared" si="4"/>
        <v>0</v>
      </c>
      <c r="H50" s="244">
        <f t="shared" si="4"/>
        <v>0</v>
      </c>
      <c r="I50" s="244">
        <f t="shared" si="4"/>
        <v>0</v>
      </c>
      <c r="J50" s="244">
        <f t="shared" si="4"/>
        <v>0</v>
      </c>
      <c r="K50" s="244">
        <f t="shared" si="4"/>
        <v>0</v>
      </c>
      <c r="L50" s="248">
        <f t="shared" si="4"/>
        <v>0</v>
      </c>
      <c r="M50" s="302">
        <v>9100</v>
      </c>
      <c r="N50" s="302">
        <f>SUM(N51:N52)</f>
        <v>0</v>
      </c>
      <c r="O50" s="302">
        <f>SUM(O51:O52)</f>
        <v>0</v>
      </c>
      <c r="P50" s="302">
        <v>9300</v>
      </c>
    </row>
    <row r="51" spans="1:16" ht="19" customHeight="1">
      <c r="A51" s="242">
        <v>3431</v>
      </c>
      <c r="B51" s="243" t="s">
        <v>514</v>
      </c>
      <c r="C51" s="244">
        <f>SUM(D51:K51)</f>
        <v>7000</v>
      </c>
      <c r="D51" s="244">
        <v>7000</v>
      </c>
      <c r="E51" s="244"/>
      <c r="F51" s="244"/>
      <c r="G51" s="244"/>
      <c r="H51" s="244"/>
      <c r="I51" s="244"/>
      <c r="M51" s="244"/>
      <c r="N51" s="244"/>
      <c r="O51" s="244"/>
      <c r="P51" s="244"/>
    </row>
    <row r="52" spans="1:16" ht="19" customHeight="1">
      <c r="A52" s="242">
        <v>3433</v>
      </c>
      <c r="B52" s="243" t="s">
        <v>297</v>
      </c>
      <c r="C52" s="244">
        <v>2000</v>
      </c>
      <c r="D52" s="244">
        <v>2000</v>
      </c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</row>
    <row r="53" spans="1:16" ht="36.75" customHeight="1">
      <c r="A53" s="239">
        <v>37</v>
      </c>
      <c r="B53" s="258" t="s">
        <v>515</v>
      </c>
      <c r="C53" s="247">
        <f>SUM(D53:D53)</f>
        <v>500000</v>
      </c>
      <c r="D53" s="247">
        <f>SUM(D54)</f>
        <v>500000</v>
      </c>
      <c r="E53" s="244"/>
      <c r="F53" s="244"/>
      <c r="G53" s="244"/>
      <c r="H53" s="244"/>
      <c r="I53" s="244"/>
      <c r="J53" s="244"/>
      <c r="K53" s="244"/>
      <c r="L53" s="248"/>
      <c r="M53" s="302">
        <v>510000</v>
      </c>
      <c r="N53" s="302">
        <f>D53*0.6%+D53</f>
        <v>503000</v>
      </c>
      <c r="O53" s="302">
        <f>E53*0.6%+E53</f>
        <v>0</v>
      </c>
      <c r="P53" s="302">
        <v>520000</v>
      </c>
    </row>
    <row r="54" spans="1:16" ht="41.25" customHeight="1">
      <c r="A54" s="242">
        <v>3722</v>
      </c>
      <c r="B54" s="259" t="s">
        <v>322</v>
      </c>
      <c r="C54" s="244">
        <v>500000</v>
      </c>
      <c r="D54" s="244">
        <v>500000</v>
      </c>
      <c r="E54" s="244"/>
      <c r="F54" s="244"/>
      <c r="G54" s="244"/>
      <c r="H54" s="244"/>
      <c r="I54" s="244"/>
      <c r="J54" s="244"/>
      <c r="K54" s="244"/>
      <c r="L54" s="245"/>
      <c r="M54" s="244"/>
      <c r="N54" s="244"/>
      <c r="O54" s="244"/>
      <c r="P54" s="244"/>
    </row>
    <row r="55" spans="1:16" ht="19" customHeight="1">
      <c r="A55" s="239">
        <v>42</v>
      </c>
      <c r="B55" s="240" t="s">
        <v>516</v>
      </c>
      <c r="C55" s="247">
        <f t="shared" ref="C55:O55" si="5">SUM(C56:C57)</f>
        <v>1500</v>
      </c>
      <c r="D55" s="244">
        <f t="shared" si="5"/>
        <v>0</v>
      </c>
      <c r="E55" s="244">
        <f t="shared" si="5"/>
        <v>0</v>
      </c>
      <c r="F55" s="244">
        <f t="shared" si="5"/>
        <v>0</v>
      </c>
      <c r="G55" s="244">
        <f t="shared" si="5"/>
        <v>0</v>
      </c>
      <c r="H55" s="244">
        <f t="shared" si="5"/>
        <v>0</v>
      </c>
      <c r="I55" s="244">
        <f t="shared" si="5"/>
        <v>0</v>
      </c>
      <c r="J55" s="244">
        <f t="shared" si="5"/>
        <v>1500</v>
      </c>
      <c r="K55" s="244">
        <f t="shared" si="5"/>
        <v>0</v>
      </c>
      <c r="L55" s="248">
        <f t="shared" si="5"/>
        <v>0</v>
      </c>
      <c r="M55" s="303">
        <v>1500</v>
      </c>
      <c r="N55" s="304">
        <f t="shared" si="5"/>
        <v>0</v>
      </c>
      <c r="O55" s="304">
        <f t="shared" si="5"/>
        <v>0</v>
      </c>
      <c r="P55" s="303">
        <v>1500</v>
      </c>
    </row>
    <row r="56" spans="1:16" ht="42" customHeight="1">
      <c r="A56" s="242">
        <v>4221</v>
      </c>
      <c r="B56" s="259" t="s">
        <v>130</v>
      </c>
      <c r="C56" s="244">
        <v>1500</v>
      </c>
      <c r="D56" s="244"/>
      <c r="E56" s="244"/>
      <c r="F56" s="244"/>
      <c r="G56" s="244"/>
      <c r="H56" s="244"/>
      <c r="I56" s="244"/>
      <c r="J56" s="244">
        <v>1500</v>
      </c>
      <c r="K56" s="244"/>
      <c r="L56" s="245"/>
      <c r="M56" s="244"/>
      <c r="N56" s="244"/>
      <c r="O56" s="244"/>
      <c r="P56" s="244"/>
    </row>
    <row r="57" spans="1:16" ht="19" customHeight="1">
      <c r="A57" s="242">
        <v>4241</v>
      </c>
      <c r="B57" s="243" t="s">
        <v>517</v>
      </c>
      <c r="C57" s="244">
        <v>0</v>
      </c>
      <c r="D57" s="244">
        <v>0</v>
      </c>
      <c r="E57" s="244"/>
      <c r="F57" s="244"/>
      <c r="G57" s="244"/>
      <c r="H57" s="244"/>
      <c r="I57" s="244"/>
      <c r="J57" s="244">
        <v>0</v>
      </c>
      <c r="K57" s="244"/>
      <c r="L57" s="245"/>
      <c r="M57" s="244"/>
      <c r="N57" s="244"/>
      <c r="O57" s="244"/>
      <c r="P57" s="244"/>
    </row>
    <row r="58" spans="1:16" ht="19" customHeight="1">
      <c r="A58" s="260"/>
      <c r="B58" s="240" t="s">
        <v>518</v>
      </c>
      <c r="C58" s="261">
        <f>SUM(C17,C24,C50,C53,C55)</f>
        <v>11810500</v>
      </c>
      <c r="D58" s="262">
        <f>SUM(D17,D24,D50,D53,D55)</f>
        <v>2522000</v>
      </c>
      <c r="E58" s="262">
        <f>SUM(E17,E24,)</f>
        <v>8258000</v>
      </c>
      <c r="F58" s="262">
        <f t="shared" ref="F58:L58" si="6">SUM(F17,F24,F50,F55)</f>
        <v>35000</v>
      </c>
      <c r="G58" s="262">
        <f t="shared" si="6"/>
        <v>994000</v>
      </c>
      <c r="H58" s="247">
        <f t="shared" si="6"/>
        <v>0</v>
      </c>
      <c r="I58" s="247">
        <f t="shared" si="6"/>
        <v>0</v>
      </c>
      <c r="J58" s="262">
        <f t="shared" si="6"/>
        <v>1500</v>
      </c>
      <c r="K58" s="247">
        <f t="shared" si="6"/>
        <v>0</v>
      </c>
      <c r="L58" s="263">
        <f t="shared" si="6"/>
        <v>0</v>
      </c>
      <c r="M58" s="262">
        <f>SUM(M17,M24,M50,M53,M55)</f>
        <v>11980000</v>
      </c>
      <c r="N58" s="262">
        <f>SUM(N17,N24,N50,N53,N55)</f>
        <v>503000</v>
      </c>
      <c r="O58" s="262">
        <f>SUM(O17,O24,O50,O53,O55)</f>
        <v>0</v>
      </c>
      <c r="P58" s="262">
        <f>SUM(P17,P24,P50,P53,P55)</f>
        <v>12100000</v>
      </c>
    </row>
    <row r="59" spans="1:16" ht="19" customHeight="1">
      <c r="A59" s="281"/>
      <c r="B59" s="280"/>
      <c r="C59" s="271"/>
      <c r="D59" s="271"/>
      <c r="E59" s="271"/>
      <c r="F59" s="271"/>
      <c r="G59" s="271"/>
      <c r="H59" s="279"/>
      <c r="I59" s="273"/>
      <c r="J59" s="273"/>
      <c r="K59" s="273"/>
      <c r="L59" s="275"/>
      <c r="M59" s="273"/>
      <c r="N59" s="278"/>
      <c r="O59" s="278"/>
    </row>
    <row r="60" spans="1:16" ht="19" customHeight="1">
      <c r="A60" s="281"/>
      <c r="B60" s="280"/>
      <c r="C60" s="271"/>
      <c r="D60" s="271"/>
      <c r="E60" s="271"/>
      <c r="F60" s="271"/>
      <c r="G60" s="271"/>
      <c r="H60" s="279"/>
      <c r="I60" s="273"/>
      <c r="J60" s="273"/>
      <c r="K60" s="273"/>
      <c r="L60" s="275"/>
      <c r="M60" s="273"/>
      <c r="N60" s="278"/>
      <c r="O60" s="278"/>
    </row>
    <row r="61" spans="1:16" ht="19" customHeight="1">
      <c r="A61" s="272" t="s">
        <v>539</v>
      </c>
      <c r="B61" s="274"/>
      <c r="C61" s="271"/>
      <c r="D61" s="271" t="s">
        <v>474</v>
      </c>
      <c r="E61" s="268"/>
      <c r="F61" s="227"/>
      <c r="G61" s="227"/>
      <c r="H61" s="227"/>
      <c r="I61" s="227"/>
      <c r="J61" s="227"/>
      <c r="K61" s="273" t="s">
        <v>522</v>
      </c>
      <c r="L61" s="267"/>
      <c r="M61" s="273"/>
      <c r="N61" s="278"/>
      <c r="O61" s="278"/>
    </row>
    <row r="62" spans="1:16" ht="19" customHeight="1">
      <c r="A62" s="281"/>
      <c r="B62" s="280"/>
      <c r="C62" s="271"/>
      <c r="D62" s="271"/>
      <c r="E62" s="268"/>
      <c r="F62" s="227"/>
      <c r="G62" s="273"/>
      <c r="H62" s="273"/>
      <c r="I62" s="273" t="s">
        <v>521</v>
      </c>
      <c r="J62" s="227"/>
      <c r="K62" s="227" t="s">
        <v>520</v>
      </c>
      <c r="L62" s="267"/>
      <c r="M62" s="273"/>
      <c r="N62" s="278"/>
      <c r="O62" s="278"/>
    </row>
    <row r="63" spans="1:16" ht="19" customHeight="1">
      <c r="A63" s="281"/>
      <c r="B63" s="280"/>
      <c r="C63" s="271"/>
      <c r="D63" s="271" t="s">
        <v>475</v>
      </c>
      <c r="E63" s="268"/>
      <c r="F63" s="227"/>
      <c r="G63" s="227"/>
      <c r="H63" s="227"/>
      <c r="I63" s="227"/>
      <c r="J63" s="227"/>
      <c r="K63" s="271"/>
      <c r="L63" s="267"/>
      <c r="M63" s="273"/>
      <c r="N63" s="278"/>
      <c r="O63" s="278"/>
    </row>
    <row r="64" spans="1:16" ht="19" customHeight="1">
      <c r="A64" s="281"/>
      <c r="B64" s="280"/>
      <c r="C64" s="271"/>
      <c r="D64" s="271"/>
      <c r="E64" s="271"/>
      <c r="F64" s="271"/>
      <c r="G64" s="271"/>
      <c r="H64" s="279"/>
      <c r="I64" s="273"/>
      <c r="J64" s="273"/>
      <c r="K64" s="271" t="s">
        <v>519</v>
      </c>
      <c r="L64" s="267"/>
      <c r="M64" s="273"/>
      <c r="N64" s="278"/>
      <c r="O64" s="278"/>
    </row>
    <row r="65" spans="1:15" ht="19" hidden="1" customHeight="1">
      <c r="A65" s="281"/>
      <c r="B65" s="280"/>
      <c r="C65" s="271"/>
      <c r="D65" s="271"/>
      <c r="E65" s="271"/>
      <c r="F65" s="271"/>
      <c r="G65" s="271"/>
      <c r="H65" s="279"/>
      <c r="I65" s="273"/>
      <c r="J65" s="273"/>
      <c r="K65" s="273"/>
      <c r="L65" s="275"/>
      <c r="M65" s="273"/>
      <c r="N65" s="278"/>
      <c r="O65" s="278"/>
    </row>
    <row r="66" spans="1:15" ht="19" hidden="1" customHeight="1">
      <c r="A66" s="281"/>
      <c r="B66" s="280"/>
      <c r="C66" s="271"/>
      <c r="D66" s="271"/>
      <c r="E66" s="271"/>
      <c r="F66" s="271"/>
      <c r="G66" s="271"/>
      <c r="H66" s="279"/>
      <c r="I66" s="273"/>
      <c r="J66" s="273"/>
      <c r="K66" s="273"/>
      <c r="L66" s="275"/>
      <c r="M66" s="273"/>
      <c r="N66" s="278"/>
      <c r="O66" s="278"/>
    </row>
    <row r="67" spans="1:15" ht="19" hidden="1" customHeight="1">
      <c r="A67" s="281"/>
      <c r="B67" s="280"/>
      <c r="C67" s="271"/>
      <c r="D67" s="271"/>
      <c r="E67" s="271"/>
      <c r="F67" s="271"/>
      <c r="G67" s="271"/>
      <c r="H67" s="279"/>
      <c r="I67" s="273"/>
      <c r="J67" s="273"/>
      <c r="K67" s="273"/>
      <c r="L67" s="275"/>
      <c r="M67" s="273"/>
      <c r="N67" s="278"/>
      <c r="O67" s="278"/>
    </row>
    <row r="68" spans="1:15" ht="19" hidden="1" customHeight="1">
      <c r="A68" s="281"/>
      <c r="B68" s="280"/>
      <c r="C68" s="271"/>
      <c r="D68" s="271"/>
      <c r="E68" s="271"/>
      <c r="F68" s="271"/>
      <c r="G68" s="271"/>
      <c r="H68" s="279"/>
      <c r="I68" s="273"/>
      <c r="J68" s="273"/>
      <c r="K68" s="273"/>
      <c r="L68" s="275"/>
      <c r="M68" s="273"/>
      <c r="N68" s="278"/>
      <c r="O68" s="278"/>
    </row>
    <row r="69" spans="1:15" ht="19" hidden="1" customHeight="1">
      <c r="A69" s="281"/>
      <c r="B69" s="280"/>
      <c r="C69" s="271"/>
      <c r="D69" s="271"/>
      <c r="E69" s="271"/>
      <c r="F69" s="271"/>
      <c r="G69" s="271"/>
      <c r="H69" s="279"/>
      <c r="I69" s="273"/>
      <c r="J69" s="273"/>
      <c r="K69" s="273"/>
      <c r="L69" s="275"/>
      <c r="M69" s="273"/>
      <c r="N69" s="278"/>
      <c r="O69" s="278"/>
    </row>
    <row r="70" spans="1:15" ht="19" hidden="1" customHeight="1">
      <c r="A70" s="281"/>
      <c r="B70" s="280"/>
      <c r="C70" s="271"/>
      <c r="D70" s="271"/>
      <c r="E70" s="271"/>
      <c r="F70" s="271"/>
      <c r="G70" s="271"/>
      <c r="H70" s="279"/>
      <c r="I70" s="273"/>
      <c r="J70" s="273"/>
      <c r="K70" s="273"/>
      <c r="L70" s="275"/>
      <c r="M70" s="273"/>
      <c r="N70" s="278"/>
      <c r="O70" s="278"/>
    </row>
    <row r="71" spans="1:15" ht="19" hidden="1" customHeight="1">
      <c r="A71" s="281"/>
      <c r="B71" s="280"/>
      <c r="C71" s="271"/>
      <c r="D71" s="271"/>
      <c r="E71" s="271"/>
      <c r="F71" s="271"/>
      <c r="G71" s="271"/>
      <c r="H71" s="279"/>
      <c r="I71" s="273"/>
      <c r="J71" s="273"/>
      <c r="K71" s="273"/>
      <c r="L71" s="275"/>
      <c r="M71" s="273"/>
      <c r="N71" s="278"/>
      <c r="O71" s="278"/>
    </row>
    <row r="72" spans="1:15" ht="19" hidden="1" customHeight="1">
      <c r="A72" s="281"/>
      <c r="B72" s="280"/>
      <c r="C72" s="271"/>
      <c r="D72" s="271"/>
      <c r="E72" s="271"/>
      <c r="F72" s="271"/>
      <c r="G72" s="271"/>
      <c r="H72" s="279"/>
      <c r="I72" s="273"/>
      <c r="J72" s="273"/>
      <c r="K72" s="273"/>
      <c r="L72" s="275"/>
      <c r="M72" s="273"/>
      <c r="N72" s="278"/>
      <c r="O72" s="278"/>
    </row>
    <row r="73" spans="1:15" ht="19" hidden="1" customHeight="1">
      <c r="A73" s="281"/>
      <c r="B73" s="280"/>
      <c r="C73" s="271"/>
      <c r="D73" s="271"/>
      <c r="E73" s="271"/>
      <c r="F73" s="271"/>
      <c r="G73" s="271"/>
      <c r="H73" s="279"/>
      <c r="I73" s="273"/>
      <c r="J73" s="273"/>
      <c r="K73" s="273"/>
      <c r="L73" s="275"/>
      <c r="M73" s="273"/>
      <c r="N73" s="278"/>
      <c r="O73" s="278"/>
    </row>
    <row r="74" spans="1:15" ht="19" hidden="1" customHeight="1">
      <c r="A74" s="281"/>
      <c r="B74" s="280"/>
      <c r="C74" s="271"/>
      <c r="D74" s="271"/>
      <c r="E74" s="271"/>
      <c r="F74" s="271"/>
      <c r="G74" s="271"/>
      <c r="H74" s="279"/>
      <c r="I74" s="273"/>
      <c r="J74" s="273"/>
      <c r="K74" s="273"/>
      <c r="L74" s="275"/>
      <c r="M74" s="273"/>
      <c r="N74" s="278"/>
      <c r="O74" s="278"/>
    </row>
    <row r="75" spans="1:15" ht="19" hidden="1" customHeight="1">
      <c r="A75" s="281"/>
      <c r="B75" s="280"/>
      <c r="C75" s="271"/>
      <c r="D75" s="271"/>
      <c r="E75" s="271"/>
      <c r="F75" s="271"/>
      <c r="G75" s="271"/>
      <c r="H75" s="279"/>
      <c r="I75" s="273"/>
      <c r="J75" s="273"/>
      <c r="K75" s="273"/>
      <c r="L75" s="275"/>
      <c r="M75" s="273"/>
      <c r="N75" s="278"/>
      <c r="O75" s="278"/>
    </row>
    <row r="76" spans="1:15" ht="19" hidden="1" customHeight="1">
      <c r="A76" s="281"/>
      <c r="B76" s="280"/>
      <c r="C76" s="271"/>
      <c r="D76" s="271"/>
      <c r="E76" s="271"/>
      <c r="F76" s="271"/>
      <c r="G76" s="271"/>
      <c r="H76" s="279"/>
      <c r="I76" s="273"/>
      <c r="J76" s="273"/>
      <c r="K76" s="273"/>
      <c r="L76" s="275"/>
      <c r="M76" s="273"/>
      <c r="N76" s="278"/>
      <c r="O76" s="278"/>
    </row>
    <row r="77" spans="1:15" ht="19" hidden="1" customHeight="1">
      <c r="A77" s="281"/>
      <c r="B77" s="280"/>
      <c r="C77" s="271"/>
      <c r="D77" s="271"/>
      <c r="E77" s="271"/>
      <c r="F77" s="271"/>
      <c r="G77" s="271"/>
      <c r="H77" s="279"/>
      <c r="I77" s="273"/>
      <c r="J77" s="273"/>
      <c r="K77" s="273"/>
      <c r="L77" s="275"/>
      <c r="M77" s="273"/>
      <c r="N77" s="278"/>
      <c r="O77" s="278"/>
    </row>
    <row r="78" spans="1:15" ht="19" hidden="1" customHeight="1">
      <c r="A78" s="281"/>
      <c r="B78" s="280"/>
      <c r="C78" s="271"/>
      <c r="D78" s="271"/>
      <c r="E78" s="271"/>
      <c r="F78" s="271"/>
      <c r="G78" s="271"/>
      <c r="H78" s="279"/>
      <c r="I78" s="273"/>
      <c r="J78" s="273"/>
      <c r="K78" s="273"/>
      <c r="L78" s="275"/>
      <c r="M78" s="273"/>
      <c r="N78" s="278"/>
      <c r="O78" s="278"/>
    </row>
    <row r="79" spans="1:15" ht="19" hidden="1" customHeight="1">
      <c r="A79" s="281"/>
      <c r="B79" s="280"/>
      <c r="C79" s="271"/>
      <c r="D79" s="271"/>
      <c r="E79" s="271"/>
      <c r="F79" s="271"/>
      <c r="G79" s="271"/>
      <c r="H79" s="279"/>
      <c r="I79" s="273"/>
      <c r="J79" s="273"/>
      <c r="K79" s="273"/>
      <c r="L79" s="275"/>
      <c r="M79" s="273"/>
      <c r="N79" s="278"/>
      <c r="O79" s="278"/>
    </row>
    <row r="80" spans="1:15" ht="19" hidden="1" customHeight="1">
      <c r="A80" s="281"/>
      <c r="B80" s="280"/>
      <c r="C80" s="271"/>
      <c r="D80" s="271"/>
      <c r="E80" s="271"/>
      <c r="F80" s="271"/>
      <c r="G80" s="271"/>
      <c r="H80" s="279"/>
      <c r="I80" s="273"/>
      <c r="J80" s="273"/>
      <c r="K80" s="273"/>
      <c r="L80" s="275"/>
      <c r="M80" s="273"/>
      <c r="N80" s="278"/>
      <c r="O80" s="278"/>
    </row>
    <row r="81" spans="1:16" ht="19" hidden="1" customHeight="1">
      <c r="A81" s="281"/>
      <c r="B81" s="280"/>
      <c r="C81" s="271"/>
      <c r="D81" s="271"/>
      <c r="E81" s="271"/>
      <c r="F81" s="271"/>
      <c r="G81" s="271"/>
      <c r="H81" s="279"/>
      <c r="I81" s="273"/>
      <c r="J81" s="273"/>
      <c r="K81" s="273"/>
      <c r="L81" s="275"/>
      <c r="M81" s="273"/>
      <c r="N81" s="278"/>
      <c r="O81" s="278"/>
    </row>
    <row r="82" spans="1:16" ht="19" hidden="1" customHeight="1">
      <c r="A82" s="281"/>
      <c r="B82" s="280"/>
      <c r="C82" s="271"/>
      <c r="D82" s="271"/>
      <c r="E82" s="271"/>
      <c r="F82" s="271"/>
      <c r="G82" s="271"/>
      <c r="H82" s="279"/>
      <c r="I82" s="273"/>
      <c r="J82" s="273"/>
      <c r="K82" s="273"/>
      <c r="L82" s="275"/>
      <c r="M82" s="273"/>
      <c r="N82" s="278"/>
      <c r="O82" s="278"/>
    </row>
    <row r="83" spans="1:16" ht="19" hidden="1" customHeight="1">
      <c r="A83" s="281"/>
      <c r="B83" s="280"/>
      <c r="C83" s="271"/>
      <c r="D83" s="271"/>
      <c r="E83" s="271"/>
      <c r="F83" s="271"/>
      <c r="G83" s="271"/>
      <c r="H83" s="279"/>
      <c r="I83" s="273"/>
      <c r="J83" s="273"/>
      <c r="K83" s="273"/>
      <c r="L83" s="275"/>
      <c r="M83" s="273"/>
      <c r="N83" s="278"/>
      <c r="O83" s="278"/>
    </row>
    <row r="84" spans="1:16" ht="14.25" hidden="1" customHeight="1">
      <c r="A84" s="277"/>
      <c r="B84" s="276"/>
      <c r="C84" s="273"/>
      <c r="D84" s="273"/>
      <c r="E84" s="273"/>
      <c r="F84" s="273"/>
      <c r="G84" s="273"/>
      <c r="H84" s="273"/>
      <c r="I84" s="273"/>
      <c r="J84" s="273"/>
      <c r="K84" s="273"/>
      <c r="L84" s="275"/>
      <c r="M84" s="273"/>
      <c r="N84" s="273"/>
      <c r="O84" s="273"/>
    </row>
    <row r="85" spans="1:16" s="227" customFormat="1">
      <c r="A85" s="272"/>
      <c r="B85" s="274"/>
      <c r="C85" s="274"/>
      <c r="D85" s="268"/>
      <c r="E85" s="268"/>
      <c r="K85" s="273"/>
      <c r="L85" s="267"/>
    </row>
    <row r="86" spans="1:16" s="227" customFormat="1">
      <c r="A86" s="272"/>
      <c r="B86" s="269"/>
      <c r="D86" s="273"/>
      <c r="E86" s="268"/>
      <c r="G86" s="273"/>
      <c r="H86" s="273"/>
      <c r="I86" s="273"/>
      <c r="L86" s="267"/>
    </row>
    <row r="87" spans="1:16" s="227" customFormat="1">
      <c r="A87" s="272"/>
      <c r="B87" s="269"/>
      <c r="D87" s="268"/>
      <c r="E87" s="268"/>
      <c r="K87" s="271"/>
      <c r="L87" s="267"/>
    </row>
    <row r="88" spans="1:16" s="227" customFormat="1">
      <c r="A88" s="270"/>
      <c r="B88" s="269"/>
      <c r="D88" s="268"/>
      <c r="E88" s="268"/>
      <c r="L88" s="267"/>
    </row>
    <row r="89" spans="1:16" s="227" customFormat="1">
      <c r="A89" s="270"/>
      <c r="B89" s="269"/>
      <c r="D89" s="268"/>
      <c r="E89" s="268"/>
      <c r="L89" s="267"/>
    </row>
    <row r="90" spans="1:16" s="227" customFormat="1">
      <c r="A90" s="270"/>
      <c r="B90" s="269"/>
      <c r="D90" s="268"/>
      <c r="E90" s="268"/>
      <c r="L90" s="267"/>
    </row>
    <row r="91" spans="1:16" s="227" customFormat="1">
      <c r="A91" s="270"/>
      <c r="B91" s="269"/>
      <c r="D91" s="268"/>
      <c r="E91" s="268"/>
      <c r="L91" s="267"/>
    </row>
    <row r="92" spans="1:16" s="227" customFormat="1">
      <c r="A92" s="270"/>
      <c r="B92" s="269"/>
      <c r="D92" s="268"/>
      <c r="E92" s="268"/>
      <c r="L92" s="267"/>
    </row>
    <row r="93" spans="1:16" s="227" customFormat="1">
      <c r="A93" s="270"/>
      <c r="B93" s="269"/>
      <c r="D93" s="268"/>
      <c r="E93" s="268"/>
      <c r="L93" s="267"/>
    </row>
    <row r="94" spans="1:16" s="227" customFormat="1">
      <c r="A94" s="270"/>
      <c r="B94" s="269"/>
      <c r="D94" s="268"/>
      <c r="E94" s="268"/>
      <c r="L94" s="267"/>
    </row>
    <row r="95" spans="1:16" s="227" customFormat="1">
      <c r="A95" s="270"/>
      <c r="B95" s="269"/>
      <c r="D95" s="268"/>
      <c r="E95" s="268"/>
      <c r="L95" s="267"/>
      <c r="N95" s="229"/>
      <c r="O95" s="229"/>
      <c r="P95" s="229"/>
    </row>
    <row r="96" spans="1:16" s="227" customFormat="1">
      <c r="A96" s="270"/>
      <c r="B96" s="269"/>
      <c r="D96" s="268"/>
      <c r="E96" s="268"/>
      <c r="L96" s="267"/>
      <c r="N96" s="229"/>
      <c r="O96" s="229"/>
      <c r="P96" s="229"/>
    </row>
    <row r="97" spans="1:16" s="227" customFormat="1">
      <c r="A97" s="270"/>
      <c r="B97" s="269"/>
      <c r="D97" s="268"/>
      <c r="E97" s="268"/>
      <c r="L97" s="267"/>
      <c r="N97" s="229"/>
      <c r="O97" s="229"/>
      <c r="P97" s="229"/>
    </row>
    <row r="98" spans="1:16">
      <c r="A98" s="270"/>
      <c r="B98" s="269"/>
      <c r="C98" s="227"/>
      <c r="D98" s="268"/>
      <c r="E98" s="268"/>
      <c r="F98" s="227"/>
      <c r="G98" s="227"/>
      <c r="H98" s="227"/>
      <c r="I98" s="227"/>
      <c r="J98" s="227"/>
      <c r="K98" s="227"/>
      <c r="L98" s="267"/>
    </row>
    <row r="99" spans="1:16">
      <c r="A99" s="270"/>
      <c r="B99" s="269"/>
      <c r="C99" s="227"/>
      <c r="D99" s="268"/>
      <c r="E99" s="268"/>
      <c r="F99" s="227"/>
      <c r="G99" s="227"/>
      <c r="H99" s="227"/>
      <c r="I99" s="227"/>
      <c r="J99" s="227"/>
      <c r="K99" s="227"/>
      <c r="L99" s="267"/>
    </row>
    <row r="100" spans="1:16">
      <c r="A100" s="270"/>
      <c r="B100" s="269"/>
      <c r="C100" s="227"/>
      <c r="D100" s="268"/>
      <c r="E100" s="268"/>
      <c r="F100" s="227"/>
      <c r="G100" s="227"/>
      <c r="H100" s="227"/>
      <c r="I100" s="227"/>
      <c r="J100" s="227"/>
      <c r="K100" s="227"/>
      <c r="L100" s="267"/>
    </row>
    <row r="101" spans="1:16">
      <c r="A101" s="270"/>
      <c r="B101" s="269"/>
      <c r="C101" s="227"/>
      <c r="D101" s="268"/>
      <c r="E101" s="268"/>
      <c r="F101" s="227"/>
      <c r="G101" s="227"/>
      <c r="H101" s="227"/>
      <c r="I101" s="227"/>
      <c r="J101" s="227"/>
      <c r="K101" s="227"/>
      <c r="L101" s="267"/>
    </row>
    <row r="102" spans="1:16">
      <c r="A102" s="270"/>
      <c r="B102" s="269"/>
      <c r="C102" s="227"/>
      <c r="D102" s="268"/>
      <c r="E102" s="268"/>
      <c r="F102" s="227"/>
      <c r="G102" s="227"/>
      <c r="H102" s="227"/>
      <c r="I102" s="227"/>
      <c r="J102" s="227"/>
      <c r="K102" s="227"/>
      <c r="L102" s="267"/>
    </row>
    <row r="103" spans="1:16">
      <c r="A103" s="270"/>
      <c r="B103" s="269"/>
      <c r="C103" s="227"/>
      <c r="D103" s="268"/>
      <c r="E103" s="268"/>
      <c r="F103" s="227"/>
      <c r="G103" s="227"/>
      <c r="H103" s="227"/>
      <c r="I103" s="227"/>
      <c r="J103" s="227"/>
      <c r="K103" s="227"/>
      <c r="L103" s="267"/>
    </row>
    <row r="104" spans="1:16">
      <c r="A104" s="270"/>
      <c r="B104" s="269"/>
      <c r="C104" s="227"/>
      <c r="D104" s="268"/>
      <c r="E104" s="268"/>
      <c r="F104" s="227"/>
      <c r="G104" s="227"/>
      <c r="H104" s="227"/>
      <c r="I104" s="227"/>
      <c r="J104" s="227"/>
      <c r="K104" s="227"/>
      <c r="L104" s="267"/>
    </row>
    <row r="105" spans="1:16">
      <c r="A105" s="270"/>
      <c r="B105" s="269"/>
      <c r="C105" s="227"/>
      <c r="D105" s="268"/>
      <c r="E105" s="268"/>
      <c r="F105" s="227"/>
      <c r="G105" s="227"/>
      <c r="H105" s="227"/>
      <c r="I105" s="227"/>
      <c r="J105" s="227"/>
      <c r="K105" s="227"/>
      <c r="L105" s="267"/>
    </row>
    <row r="106" spans="1:16">
      <c r="A106" s="270"/>
      <c r="B106" s="269"/>
      <c r="C106" s="227"/>
      <c r="D106" s="268"/>
      <c r="E106" s="268"/>
      <c r="F106" s="227"/>
      <c r="G106" s="227"/>
      <c r="H106" s="227"/>
      <c r="I106" s="227"/>
      <c r="J106" s="227"/>
      <c r="K106" s="227"/>
      <c r="L106" s="267"/>
    </row>
    <row r="107" spans="1:16">
      <c r="A107" s="270"/>
      <c r="B107" s="269"/>
      <c r="C107" s="227"/>
      <c r="D107" s="268"/>
      <c r="E107" s="268"/>
      <c r="F107" s="227"/>
      <c r="G107" s="227"/>
      <c r="H107" s="227"/>
      <c r="I107" s="227"/>
      <c r="J107" s="227"/>
      <c r="K107" s="227"/>
      <c r="L107" s="267"/>
    </row>
    <row r="108" spans="1:16">
      <c r="A108" s="270"/>
      <c r="B108" s="269"/>
      <c r="C108" s="227"/>
      <c r="D108" s="268"/>
      <c r="E108" s="268"/>
      <c r="F108" s="227"/>
      <c r="G108" s="227"/>
      <c r="H108" s="227"/>
      <c r="I108" s="227"/>
      <c r="J108" s="227"/>
      <c r="K108" s="227"/>
      <c r="L108" s="267"/>
    </row>
    <row r="109" spans="1:16">
      <c r="A109" s="270"/>
      <c r="B109" s="269"/>
      <c r="C109" s="227"/>
      <c r="D109" s="268"/>
      <c r="E109" s="268"/>
      <c r="F109" s="227"/>
      <c r="G109" s="227"/>
      <c r="H109" s="227"/>
      <c r="I109" s="227"/>
      <c r="J109" s="227"/>
      <c r="K109" s="227"/>
      <c r="L109" s="267"/>
    </row>
    <row r="110" spans="1:16">
      <c r="A110" s="270"/>
      <c r="B110" s="269"/>
      <c r="C110" s="227"/>
      <c r="D110" s="268"/>
      <c r="E110" s="268"/>
      <c r="F110" s="227"/>
      <c r="G110" s="227"/>
      <c r="H110" s="227"/>
      <c r="I110" s="227"/>
      <c r="J110" s="227"/>
      <c r="K110" s="227"/>
      <c r="L110" s="267"/>
    </row>
    <row r="111" spans="1:16">
      <c r="A111" s="270"/>
      <c r="B111" s="269"/>
      <c r="C111" s="227"/>
      <c r="D111" s="268"/>
      <c r="E111" s="268"/>
      <c r="F111" s="227"/>
      <c r="G111" s="227"/>
      <c r="H111" s="227"/>
      <c r="I111" s="227"/>
      <c r="J111" s="227"/>
      <c r="K111" s="227"/>
      <c r="L111" s="267"/>
    </row>
    <row r="112" spans="1:16">
      <c r="A112" s="270"/>
      <c r="B112" s="269"/>
      <c r="C112" s="227"/>
      <c r="D112" s="268"/>
      <c r="E112" s="268"/>
      <c r="F112" s="227"/>
      <c r="G112" s="227"/>
      <c r="H112" s="227"/>
      <c r="I112" s="227"/>
      <c r="J112" s="227"/>
      <c r="K112" s="227"/>
      <c r="L112" s="267"/>
    </row>
    <row r="113" spans="1:12">
      <c r="A113" s="270"/>
      <c r="B113" s="269"/>
      <c r="C113" s="227"/>
      <c r="D113" s="268"/>
      <c r="E113" s="268"/>
      <c r="F113" s="227"/>
      <c r="G113" s="227"/>
      <c r="H113" s="227"/>
      <c r="I113" s="227"/>
      <c r="J113" s="227"/>
      <c r="K113" s="227"/>
      <c r="L113" s="267"/>
    </row>
    <row r="114" spans="1:12">
      <c r="A114" s="270"/>
      <c r="B114" s="269"/>
      <c r="C114" s="227"/>
      <c r="D114" s="268"/>
      <c r="E114" s="268"/>
      <c r="F114" s="227"/>
      <c r="G114" s="227"/>
      <c r="H114" s="227"/>
      <c r="I114" s="227"/>
      <c r="J114" s="227"/>
      <c r="K114" s="227"/>
      <c r="L114" s="267"/>
    </row>
    <row r="115" spans="1:12">
      <c r="A115" s="270"/>
      <c r="B115" s="269"/>
      <c r="C115" s="227"/>
      <c r="D115" s="268"/>
      <c r="E115" s="268"/>
      <c r="F115" s="227"/>
      <c r="G115" s="227"/>
      <c r="H115" s="227"/>
      <c r="I115" s="227"/>
      <c r="J115" s="227"/>
      <c r="K115" s="227"/>
      <c r="L115" s="267"/>
    </row>
    <row r="116" spans="1:12">
      <c r="A116" s="270"/>
      <c r="B116" s="269"/>
      <c r="C116" s="227"/>
      <c r="D116" s="268"/>
      <c r="E116" s="268"/>
      <c r="F116" s="227"/>
      <c r="G116" s="227"/>
      <c r="H116" s="227"/>
      <c r="I116" s="227"/>
      <c r="J116" s="227"/>
      <c r="K116" s="227"/>
      <c r="L116" s="267"/>
    </row>
    <row r="117" spans="1:12">
      <c r="A117" s="270"/>
      <c r="B117" s="269"/>
      <c r="C117" s="227"/>
      <c r="D117" s="268"/>
      <c r="E117" s="268"/>
      <c r="F117" s="227"/>
      <c r="G117" s="227"/>
      <c r="H117" s="227"/>
      <c r="I117" s="227"/>
      <c r="J117" s="227"/>
      <c r="K117" s="227"/>
      <c r="L117" s="267"/>
    </row>
    <row r="118" spans="1:12">
      <c r="A118" s="270"/>
      <c r="B118" s="269"/>
      <c r="C118" s="227"/>
      <c r="D118" s="268"/>
      <c r="E118" s="268"/>
      <c r="F118" s="227"/>
      <c r="G118" s="227"/>
      <c r="H118" s="227"/>
      <c r="I118" s="227"/>
      <c r="J118" s="227"/>
      <c r="K118" s="227"/>
      <c r="L118" s="267"/>
    </row>
    <row r="119" spans="1:12">
      <c r="A119" s="270"/>
      <c r="B119" s="269"/>
      <c r="C119" s="227"/>
      <c r="D119" s="268"/>
      <c r="E119" s="268"/>
      <c r="F119" s="227"/>
      <c r="G119" s="227"/>
      <c r="H119" s="227"/>
      <c r="I119" s="227"/>
      <c r="J119" s="227"/>
      <c r="K119" s="227"/>
      <c r="L119" s="267"/>
    </row>
    <row r="120" spans="1:12">
      <c r="A120" s="270"/>
      <c r="B120" s="269"/>
      <c r="C120" s="227"/>
      <c r="D120" s="268"/>
      <c r="E120" s="268"/>
      <c r="F120" s="227"/>
      <c r="G120" s="227"/>
      <c r="H120" s="227"/>
      <c r="I120" s="227"/>
      <c r="J120" s="227"/>
      <c r="K120" s="227"/>
      <c r="L120" s="267"/>
    </row>
    <row r="121" spans="1:12">
      <c r="A121" s="270"/>
      <c r="B121" s="269"/>
      <c r="C121" s="227"/>
      <c r="D121" s="268"/>
      <c r="E121" s="268"/>
      <c r="F121" s="227"/>
      <c r="G121" s="227"/>
      <c r="H121" s="227"/>
      <c r="I121" s="227"/>
      <c r="J121" s="227"/>
      <c r="K121" s="227"/>
      <c r="L121" s="267"/>
    </row>
    <row r="122" spans="1:12">
      <c r="A122" s="270"/>
      <c r="B122" s="269"/>
      <c r="C122" s="227"/>
      <c r="D122" s="268"/>
      <c r="E122" s="268"/>
      <c r="F122" s="227"/>
      <c r="G122" s="227"/>
      <c r="H122" s="227"/>
      <c r="I122" s="227"/>
      <c r="J122" s="227"/>
      <c r="K122" s="227"/>
      <c r="L122" s="267"/>
    </row>
    <row r="123" spans="1:12">
      <c r="A123" s="270"/>
      <c r="B123" s="269"/>
      <c r="C123" s="227"/>
      <c r="D123" s="268"/>
      <c r="E123" s="268"/>
      <c r="F123" s="227"/>
      <c r="G123" s="227"/>
      <c r="H123" s="227"/>
      <c r="I123" s="227"/>
      <c r="J123" s="227"/>
      <c r="K123" s="227"/>
      <c r="L123" s="267"/>
    </row>
    <row r="124" spans="1:12">
      <c r="A124" s="270"/>
      <c r="B124" s="269"/>
      <c r="C124" s="227"/>
      <c r="D124" s="268"/>
      <c r="E124" s="268"/>
      <c r="F124" s="227"/>
      <c r="G124" s="227"/>
      <c r="H124" s="227"/>
      <c r="I124" s="227"/>
      <c r="J124" s="227"/>
      <c r="K124" s="227"/>
      <c r="L124" s="267"/>
    </row>
    <row r="125" spans="1:12">
      <c r="A125" s="270"/>
      <c r="B125" s="269"/>
      <c r="C125" s="227"/>
      <c r="D125" s="268"/>
      <c r="E125" s="268"/>
      <c r="F125" s="227"/>
      <c r="G125" s="227"/>
      <c r="H125" s="227"/>
      <c r="I125" s="227"/>
      <c r="J125" s="227"/>
      <c r="K125" s="227"/>
      <c r="L125" s="267"/>
    </row>
    <row r="126" spans="1:12">
      <c r="A126" s="270"/>
      <c r="B126" s="269"/>
      <c r="C126" s="227"/>
      <c r="D126" s="268"/>
      <c r="E126" s="268"/>
      <c r="F126" s="227"/>
      <c r="G126" s="227"/>
      <c r="H126" s="227"/>
      <c r="I126" s="227"/>
      <c r="J126" s="227"/>
      <c r="K126" s="227"/>
      <c r="L126" s="267"/>
    </row>
    <row r="127" spans="1:12">
      <c r="A127" s="270"/>
      <c r="B127" s="269"/>
      <c r="C127" s="227"/>
      <c r="D127" s="268"/>
      <c r="E127" s="268"/>
      <c r="F127" s="227"/>
      <c r="G127" s="227"/>
      <c r="H127" s="227"/>
      <c r="I127" s="227"/>
      <c r="J127" s="227"/>
      <c r="K127" s="227"/>
      <c r="L127" s="267"/>
    </row>
    <row r="128" spans="1:12">
      <c r="A128" s="270"/>
      <c r="B128" s="269"/>
      <c r="C128" s="227"/>
      <c r="D128" s="268"/>
      <c r="E128" s="268"/>
      <c r="F128" s="227"/>
      <c r="G128" s="227"/>
      <c r="H128" s="227"/>
      <c r="I128" s="227"/>
      <c r="J128" s="227"/>
      <c r="K128" s="227"/>
      <c r="L128" s="267"/>
    </row>
    <row r="129" spans="1:12">
      <c r="A129" s="270"/>
      <c r="B129" s="269"/>
      <c r="C129" s="227"/>
      <c r="D129" s="268"/>
      <c r="E129" s="268"/>
      <c r="F129" s="227"/>
      <c r="G129" s="227"/>
      <c r="H129" s="227"/>
      <c r="I129" s="227"/>
      <c r="J129" s="227"/>
      <c r="K129" s="227"/>
      <c r="L129" s="267"/>
    </row>
    <row r="130" spans="1:12">
      <c r="A130" s="270"/>
      <c r="B130" s="269"/>
      <c r="C130" s="227"/>
      <c r="D130" s="268"/>
      <c r="E130" s="268"/>
      <c r="F130" s="227"/>
      <c r="G130" s="227"/>
      <c r="H130" s="227"/>
      <c r="I130" s="227"/>
      <c r="J130" s="227"/>
      <c r="K130" s="227"/>
      <c r="L130" s="267"/>
    </row>
    <row r="131" spans="1:12">
      <c r="A131" s="270"/>
      <c r="B131" s="269"/>
      <c r="C131" s="227"/>
      <c r="D131" s="268"/>
      <c r="E131" s="268"/>
      <c r="F131" s="227"/>
      <c r="G131" s="227"/>
      <c r="H131" s="227"/>
      <c r="I131" s="227"/>
      <c r="J131" s="227"/>
      <c r="K131" s="227"/>
      <c r="L131" s="267"/>
    </row>
    <row r="132" spans="1:12">
      <c r="A132" s="270"/>
      <c r="B132" s="269"/>
      <c r="C132" s="227"/>
      <c r="D132" s="268"/>
      <c r="E132" s="268"/>
      <c r="F132" s="227"/>
      <c r="G132" s="227"/>
      <c r="H132" s="227"/>
      <c r="I132" s="227"/>
      <c r="J132" s="227"/>
      <c r="K132" s="227"/>
      <c r="L132" s="267"/>
    </row>
    <row r="133" spans="1:12">
      <c r="A133" s="270"/>
      <c r="B133" s="269"/>
      <c r="C133" s="227"/>
      <c r="D133" s="268"/>
      <c r="E133" s="268"/>
      <c r="F133" s="227"/>
      <c r="G133" s="227"/>
      <c r="H133" s="227"/>
      <c r="I133" s="227"/>
      <c r="J133" s="227"/>
      <c r="K133" s="227"/>
      <c r="L133" s="267"/>
    </row>
    <row r="134" spans="1:12">
      <c r="A134" s="270"/>
      <c r="B134" s="269"/>
      <c r="C134" s="227"/>
      <c r="D134" s="268"/>
      <c r="E134" s="268"/>
      <c r="F134" s="227"/>
      <c r="G134" s="227"/>
      <c r="H134" s="227"/>
      <c r="I134" s="227"/>
      <c r="J134" s="227"/>
      <c r="K134" s="227"/>
      <c r="L134" s="267"/>
    </row>
    <row r="135" spans="1:12">
      <c r="A135" s="270"/>
      <c r="B135" s="269"/>
      <c r="C135" s="227"/>
      <c r="D135" s="268"/>
      <c r="E135" s="268"/>
      <c r="F135" s="227"/>
      <c r="G135" s="227"/>
      <c r="H135" s="227"/>
      <c r="I135" s="227"/>
      <c r="J135" s="227"/>
      <c r="K135" s="227"/>
      <c r="L135" s="267"/>
    </row>
    <row r="136" spans="1:12">
      <c r="A136" s="270"/>
      <c r="B136" s="269"/>
      <c r="C136" s="227"/>
      <c r="D136" s="268"/>
      <c r="E136" s="268"/>
      <c r="F136" s="227"/>
      <c r="G136" s="227"/>
      <c r="H136" s="227"/>
      <c r="I136" s="227"/>
      <c r="J136" s="227"/>
      <c r="K136" s="227"/>
      <c r="L136" s="267"/>
    </row>
    <row r="137" spans="1:12">
      <c r="A137" s="270"/>
      <c r="B137" s="269"/>
      <c r="C137" s="227"/>
      <c r="D137" s="268"/>
      <c r="E137" s="268"/>
      <c r="F137" s="227"/>
      <c r="G137" s="227"/>
      <c r="H137" s="227"/>
      <c r="I137" s="227"/>
      <c r="J137" s="227"/>
      <c r="K137" s="227"/>
      <c r="L137" s="267"/>
    </row>
    <row r="138" spans="1:12">
      <c r="A138" s="270"/>
      <c r="B138" s="269"/>
      <c r="C138" s="227"/>
      <c r="D138" s="268"/>
      <c r="E138" s="268"/>
      <c r="F138" s="227"/>
      <c r="G138" s="227"/>
      <c r="H138" s="227"/>
      <c r="I138" s="227"/>
      <c r="J138" s="227"/>
      <c r="K138" s="227"/>
      <c r="L138" s="267"/>
    </row>
    <row r="139" spans="1:12">
      <c r="A139" s="270"/>
      <c r="B139" s="269"/>
      <c r="C139" s="227"/>
      <c r="D139" s="268"/>
      <c r="E139" s="268"/>
      <c r="F139" s="227"/>
      <c r="G139" s="227"/>
      <c r="H139" s="227"/>
      <c r="I139" s="227"/>
      <c r="J139" s="227"/>
      <c r="K139" s="227"/>
      <c r="L139" s="267"/>
    </row>
    <row r="140" spans="1:12">
      <c r="A140" s="270"/>
      <c r="B140" s="269"/>
      <c r="C140" s="227"/>
      <c r="D140" s="268"/>
      <c r="E140" s="268"/>
      <c r="F140" s="227"/>
      <c r="G140" s="227"/>
      <c r="H140" s="227"/>
      <c r="I140" s="227"/>
      <c r="J140" s="227"/>
      <c r="K140" s="227"/>
      <c r="L140" s="267"/>
    </row>
    <row r="141" spans="1:12">
      <c r="A141" s="270"/>
      <c r="B141" s="269"/>
      <c r="C141" s="227"/>
      <c r="D141" s="268"/>
      <c r="E141" s="268"/>
      <c r="F141" s="227"/>
      <c r="G141" s="227"/>
      <c r="H141" s="227"/>
      <c r="I141" s="227"/>
      <c r="J141" s="227"/>
      <c r="K141" s="227"/>
      <c r="L141" s="267"/>
    </row>
    <row r="142" spans="1:12">
      <c r="A142" s="270"/>
      <c r="B142" s="269"/>
      <c r="C142" s="227"/>
      <c r="D142" s="268"/>
      <c r="E142" s="268"/>
      <c r="F142" s="227"/>
      <c r="G142" s="227"/>
      <c r="H142" s="227"/>
      <c r="I142" s="227"/>
      <c r="J142" s="227"/>
      <c r="K142" s="227"/>
      <c r="L142" s="267"/>
    </row>
    <row r="143" spans="1:12">
      <c r="A143" s="270"/>
      <c r="B143" s="269"/>
      <c r="C143" s="227"/>
      <c r="D143" s="268"/>
      <c r="E143" s="268"/>
      <c r="F143" s="227"/>
      <c r="G143" s="227"/>
      <c r="H143" s="227"/>
      <c r="I143" s="227"/>
      <c r="J143" s="227"/>
      <c r="K143" s="227"/>
      <c r="L143" s="267"/>
    </row>
    <row r="144" spans="1:12">
      <c r="A144" s="270"/>
      <c r="B144" s="269"/>
      <c r="C144" s="227"/>
      <c r="D144" s="268"/>
      <c r="E144" s="268"/>
      <c r="F144" s="227"/>
      <c r="G144" s="227"/>
      <c r="H144" s="227"/>
      <c r="I144" s="227"/>
      <c r="J144" s="227"/>
      <c r="K144" s="227"/>
      <c r="L144" s="267"/>
    </row>
    <row r="145" spans="1:12">
      <c r="A145" s="270"/>
      <c r="B145" s="269"/>
      <c r="C145" s="227"/>
      <c r="D145" s="268"/>
      <c r="E145" s="268"/>
      <c r="F145" s="227"/>
      <c r="G145" s="227"/>
      <c r="H145" s="227"/>
      <c r="I145" s="227"/>
      <c r="J145" s="227"/>
      <c r="K145" s="227"/>
      <c r="L145" s="267"/>
    </row>
    <row r="146" spans="1:12">
      <c r="A146" s="270"/>
      <c r="B146" s="269"/>
      <c r="C146" s="227"/>
      <c r="D146" s="268"/>
      <c r="E146" s="268"/>
      <c r="F146" s="227"/>
      <c r="G146" s="227"/>
      <c r="H146" s="227"/>
      <c r="I146" s="227"/>
      <c r="J146" s="227"/>
      <c r="K146" s="227"/>
      <c r="L146" s="267"/>
    </row>
    <row r="147" spans="1:12">
      <c r="A147" s="270"/>
      <c r="B147" s="269"/>
      <c r="C147" s="227"/>
      <c r="D147" s="268"/>
      <c r="E147" s="268"/>
      <c r="F147" s="227"/>
      <c r="G147" s="227"/>
      <c r="H147" s="227"/>
      <c r="I147" s="227"/>
      <c r="J147" s="227"/>
      <c r="K147" s="227"/>
      <c r="L147" s="267"/>
    </row>
    <row r="148" spans="1:12">
      <c r="A148" s="270"/>
      <c r="B148" s="269"/>
      <c r="C148" s="227"/>
      <c r="D148" s="268"/>
      <c r="E148" s="268"/>
      <c r="F148" s="227"/>
      <c r="G148" s="227"/>
      <c r="H148" s="227"/>
      <c r="I148" s="227"/>
      <c r="J148" s="227"/>
      <c r="K148" s="227"/>
      <c r="L148" s="267"/>
    </row>
    <row r="149" spans="1:12">
      <c r="A149" s="270"/>
      <c r="B149" s="269"/>
      <c r="C149" s="227"/>
      <c r="D149" s="268"/>
      <c r="E149" s="268"/>
      <c r="F149" s="227"/>
      <c r="G149" s="227"/>
      <c r="H149" s="227"/>
      <c r="I149" s="227"/>
      <c r="J149" s="227"/>
      <c r="K149" s="227"/>
      <c r="L149" s="267"/>
    </row>
    <row r="150" spans="1:12">
      <c r="A150" s="270"/>
      <c r="B150" s="269"/>
      <c r="C150" s="227"/>
      <c r="D150" s="268"/>
      <c r="E150" s="268"/>
      <c r="F150" s="227"/>
      <c r="G150" s="227"/>
      <c r="H150" s="227"/>
      <c r="I150" s="227"/>
      <c r="J150" s="227"/>
      <c r="K150" s="227"/>
      <c r="L150" s="267"/>
    </row>
    <row r="151" spans="1:12">
      <c r="A151" s="270"/>
      <c r="B151" s="269"/>
      <c r="C151" s="227"/>
      <c r="D151" s="268"/>
      <c r="E151" s="268"/>
      <c r="F151" s="227"/>
      <c r="G151" s="227"/>
      <c r="H151" s="227"/>
      <c r="I151" s="227"/>
      <c r="J151" s="227"/>
      <c r="K151" s="227"/>
      <c r="L151" s="267"/>
    </row>
    <row r="152" spans="1:12">
      <c r="A152" s="270"/>
      <c r="B152" s="269"/>
      <c r="C152" s="227"/>
      <c r="D152" s="268"/>
      <c r="E152" s="268"/>
      <c r="F152" s="227"/>
      <c r="G152" s="227"/>
      <c r="H152" s="227"/>
      <c r="I152" s="227"/>
      <c r="J152" s="227"/>
      <c r="K152" s="227"/>
      <c r="L152" s="267"/>
    </row>
    <row r="153" spans="1:12">
      <c r="A153" s="270"/>
      <c r="B153" s="269"/>
      <c r="C153" s="227"/>
      <c r="D153" s="268"/>
      <c r="E153" s="268"/>
      <c r="F153" s="227"/>
      <c r="G153" s="227"/>
      <c r="H153" s="227"/>
      <c r="I153" s="227"/>
      <c r="J153" s="227"/>
      <c r="K153" s="227"/>
      <c r="L153" s="267"/>
    </row>
    <row r="154" spans="1:12">
      <c r="A154" s="270"/>
      <c r="B154" s="269"/>
      <c r="C154" s="227"/>
      <c r="D154" s="268"/>
      <c r="E154" s="268"/>
      <c r="F154" s="227"/>
      <c r="G154" s="227"/>
      <c r="H154" s="227"/>
      <c r="I154" s="227"/>
      <c r="J154" s="227"/>
      <c r="K154" s="227"/>
      <c r="L154" s="267"/>
    </row>
    <row r="155" spans="1:12">
      <c r="A155" s="270"/>
      <c r="B155" s="269"/>
      <c r="C155" s="227"/>
      <c r="D155" s="268"/>
      <c r="E155" s="268"/>
      <c r="F155" s="227"/>
      <c r="G155" s="227"/>
      <c r="H155" s="227"/>
      <c r="I155" s="227"/>
      <c r="J155" s="227"/>
      <c r="K155" s="227"/>
      <c r="L155" s="267"/>
    </row>
    <row r="156" spans="1:12">
      <c r="A156" s="270"/>
      <c r="B156" s="269"/>
      <c r="C156" s="227"/>
      <c r="D156" s="268"/>
      <c r="E156" s="268"/>
      <c r="F156" s="227"/>
      <c r="G156" s="227"/>
      <c r="H156" s="227"/>
      <c r="I156" s="227"/>
      <c r="J156" s="227"/>
      <c r="K156" s="227"/>
      <c r="L156" s="267"/>
    </row>
    <row r="157" spans="1:12">
      <c r="A157" s="270"/>
      <c r="B157" s="269"/>
      <c r="C157" s="227"/>
      <c r="D157" s="268"/>
      <c r="E157" s="268"/>
      <c r="F157" s="227"/>
      <c r="G157" s="227"/>
      <c r="H157" s="227"/>
      <c r="I157" s="227"/>
      <c r="J157" s="227"/>
      <c r="K157" s="227"/>
      <c r="L157" s="267"/>
    </row>
    <row r="158" spans="1:12">
      <c r="A158" s="270"/>
      <c r="B158" s="269"/>
      <c r="C158" s="227"/>
      <c r="D158" s="268"/>
      <c r="E158" s="268"/>
      <c r="F158" s="227"/>
      <c r="G158" s="227"/>
      <c r="H158" s="227"/>
      <c r="I158" s="227"/>
      <c r="J158" s="227"/>
      <c r="K158" s="227"/>
      <c r="L158" s="267"/>
    </row>
    <row r="159" spans="1:12">
      <c r="A159" s="270"/>
      <c r="B159" s="269"/>
      <c r="C159" s="227"/>
      <c r="D159" s="268"/>
      <c r="E159" s="268"/>
      <c r="F159" s="227"/>
      <c r="G159" s="227"/>
      <c r="H159" s="227"/>
      <c r="I159" s="227"/>
      <c r="J159" s="227"/>
      <c r="K159" s="227"/>
      <c r="L159" s="267"/>
    </row>
    <row r="160" spans="1:12">
      <c r="A160" s="270"/>
      <c r="B160" s="269"/>
      <c r="C160" s="227"/>
      <c r="D160" s="268"/>
      <c r="E160" s="268"/>
      <c r="F160" s="227"/>
      <c r="G160" s="227"/>
      <c r="H160" s="227"/>
      <c r="I160" s="227"/>
      <c r="J160" s="227"/>
      <c r="K160" s="227"/>
      <c r="L160" s="267"/>
    </row>
    <row r="161" spans="1:12">
      <c r="A161" s="270"/>
      <c r="B161" s="269"/>
      <c r="C161" s="227"/>
      <c r="D161" s="268"/>
      <c r="E161" s="268"/>
      <c r="F161" s="227"/>
      <c r="G161" s="227"/>
      <c r="H161" s="227"/>
      <c r="I161" s="227"/>
      <c r="J161" s="227"/>
      <c r="K161" s="227"/>
      <c r="L161" s="267"/>
    </row>
    <row r="162" spans="1:12">
      <c r="A162" s="270"/>
      <c r="B162" s="269"/>
      <c r="C162" s="227"/>
      <c r="D162" s="268"/>
      <c r="E162" s="268"/>
      <c r="F162" s="227"/>
      <c r="G162" s="227"/>
      <c r="H162" s="227"/>
      <c r="I162" s="227"/>
      <c r="J162" s="227"/>
      <c r="K162" s="227"/>
      <c r="L162" s="267"/>
    </row>
    <row r="163" spans="1:12">
      <c r="A163" s="270"/>
      <c r="B163" s="269"/>
      <c r="C163" s="227"/>
      <c r="D163" s="268"/>
      <c r="E163" s="268"/>
      <c r="F163" s="227"/>
      <c r="G163" s="227"/>
      <c r="H163" s="227"/>
      <c r="I163" s="227"/>
      <c r="J163" s="227"/>
      <c r="K163" s="227"/>
      <c r="L163" s="267"/>
    </row>
    <row r="164" spans="1:12">
      <c r="A164" s="270"/>
      <c r="B164" s="269"/>
      <c r="C164" s="227"/>
      <c r="D164" s="268"/>
      <c r="E164" s="268"/>
      <c r="F164" s="227"/>
      <c r="G164" s="227"/>
      <c r="H164" s="227"/>
      <c r="I164" s="227"/>
      <c r="J164" s="227"/>
      <c r="K164" s="227"/>
      <c r="L164" s="267"/>
    </row>
    <row r="165" spans="1:12">
      <c r="A165" s="270"/>
      <c r="B165" s="269"/>
      <c r="C165" s="227"/>
      <c r="D165" s="268"/>
      <c r="E165" s="268"/>
      <c r="F165" s="227"/>
      <c r="G165" s="227"/>
      <c r="H165" s="227"/>
      <c r="I165" s="227"/>
      <c r="J165" s="227"/>
      <c r="K165" s="227"/>
      <c r="L165" s="267"/>
    </row>
    <row r="166" spans="1:12">
      <c r="A166" s="270"/>
      <c r="B166" s="269"/>
      <c r="C166" s="227"/>
      <c r="D166" s="268"/>
      <c r="E166" s="268"/>
      <c r="F166" s="227"/>
      <c r="G166" s="227"/>
      <c r="H166" s="227"/>
      <c r="I166" s="227"/>
      <c r="J166" s="227"/>
      <c r="K166" s="227"/>
      <c r="L166" s="267"/>
    </row>
    <row r="167" spans="1:12">
      <c r="A167" s="270"/>
      <c r="B167" s="269"/>
      <c r="C167" s="227"/>
      <c r="D167" s="268"/>
      <c r="E167" s="268"/>
      <c r="F167" s="227"/>
      <c r="G167" s="227"/>
      <c r="H167" s="227"/>
      <c r="I167" s="227"/>
      <c r="J167" s="227"/>
      <c r="K167" s="227"/>
      <c r="L167" s="267"/>
    </row>
    <row r="168" spans="1:12">
      <c r="A168" s="270"/>
      <c r="B168" s="269"/>
      <c r="C168" s="227"/>
      <c r="D168" s="268"/>
      <c r="E168" s="268"/>
      <c r="F168" s="227"/>
      <c r="G168" s="227"/>
      <c r="H168" s="227"/>
      <c r="I168" s="227"/>
      <c r="J168" s="227"/>
      <c r="K168" s="227"/>
      <c r="L168" s="267"/>
    </row>
    <row r="169" spans="1:12">
      <c r="A169" s="270"/>
      <c r="B169" s="269"/>
      <c r="C169" s="227"/>
      <c r="D169" s="268"/>
      <c r="E169" s="268"/>
      <c r="F169" s="227"/>
      <c r="G169" s="227"/>
      <c r="H169" s="227"/>
      <c r="I169" s="227"/>
      <c r="J169" s="227"/>
      <c r="K169" s="227"/>
      <c r="L169" s="267"/>
    </row>
    <row r="170" spans="1:12">
      <c r="A170" s="270"/>
      <c r="B170" s="269"/>
      <c r="C170" s="227"/>
      <c r="D170" s="268"/>
      <c r="E170" s="268"/>
      <c r="F170" s="227"/>
      <c r="G170" s="227"/>
      <c r="H170" s="227"/>
      <c r="I170" s="227"/>
      <c r="J170" s="227"/>
      <c r="K170" s="227"/>
      <c r="L170" s="267"/>
    </row>
    <row r="171" spans="1:12">
      <c r="A171" s="270"/>
      <c r="B171" s="269"/>
      <c r="C171" s="227"/>
      <c r="D171" s="268"/>
      <c r="E171" s="268"/>
      <c r="F171" s="227"/>
      <c r="G171" s="227"/>
      <c r="H171" s="227"/>
      <c r="I171" s="227"/>
      <c r="J171" s="227"/>
      <c r="K171" s="227"/>
      <c r="L171" s="267"/>
    </row>
    <row r="172" spans="1:12">
      <c r="A172" s="270"/>
      <c r="B172" s="269"/>
      <c r="C172" s="227"/>
      <c r="D172" s="268"/>
      <c r="E172" s="268"/>
      <c r="F172" s="227"/>
      <c r="G172" s="227"/>
      <c r="H172" s="227"/>
      <c r="I172" s="227"/>
      <c r="J172" s="227"/>
      <c r="K172" s="227"/>
      <c r="L172" s="267"/>
    </row>
    <row r="173" spans="1:12">
      <c r="A173" s="270"/>
      <c r="B173" s="269"/>
      <c r="C173" s="227"/>
      <c r="D173" s="268"/>
      <c r="E173" s="268"/>
      <c r="F173" s="227"/>
      <c r="G173" s="227"/>
      <c r="H173" s="227"/>
      <c r="I173" s="227"/>
      <c r="J173" s="227"/>
      <c r="K173" s="227"/>
      <c r="L173" s="267"/>
    </row>
    <row r="174" spans="1:12">
      <c r="A174" s="270"/>
      <c r="B174" s="269"/>
      <c r="C174" s="227"/>
      <c r="D174" s="268"/>
      <c r="E174" s="268"/>
      <c r="F174" s="227"/>
      <c r="G174" s="227"/>
      <c r="H174" s="227"/>
      <c r="I174" s="227"/>
      <c r="J174" s="227"/>
      <c r="K174" s="227"/>
      <c r="L174" s="267"/>
    </row>
    <row r="175" spans="1:12">
      <c r="A175" s="270"/>
      <c r="B175" s="269"/>
      <c r="C175" s="227"/>
      <c r="D175" s="268"/>
      <c r="E175" s="268"/>
      <c r="F175" s="227"/>
      <c r="G175" s="227"/>
      <c r="H175" s="227"/>
      <c r="I175" s="227"/>
      <c r="J175" s="227"/>
      <c r="K175" s="227"/>
      <c r="L175" s="267"/>
    </row>
    <row r="176" spans="1:12">
      <c r="A176" s="270"/>
      <c r="B176" s="269"/>
      <c r="C176" s="227"/>
      <c r="D176" s="268"/>
      <c r="E176" s="268"/>
      <c r="F176" s="227"/>
      <c r="G176" s="227"/>
      <c r="H176" s="227"/>
      <c r="I176" s="227"/>
      <c r="J176" s="227"/>
      <c r="K176" s="227"/>
      <c r="L176" s="267"/>
    </row>
    <row r="177" spans="1:12">
      <c r="A177" s="270"/>
      <c r="B177" s="269"/>
      <c r="C177" s="227"/>
      <c r="D177" s="268"/>
      <c r="E177" s="268"/>
      <c r="F177" s="227"/>
      <c r="G177" s="227"/>
      <c r="H177" s="227"/>
      <c r="I177" s="227"/>
      <c r="J177" s="227"/>
      <c r="K177" s="227"/>
      <c r="L177" s="267"/>
    </row>
    <row r="178" spans="1:12">
      <c r="A178" s="270"/>
      <c r="B178" s="269"/>
      <c r="C178" s="227"/>
      <c r="D178" s="268"/>
      <c r="E178" s="268"/>
      <c r="F178" s="227"/>
      <c r="G178" s="227"/>
      <c r="H178" s="227"/>
      <c r="I178" s="227"/>
      <c r="J178" s="227"/>
      <c r="K178" s="227"/>
      <c r="L178" s="267"/>
    </row>
    <row r="179" spans="1:12">
      <c r="A179" s="270"/>
      <c r="B179" s="269"/>
      <c r="C179" s="227"/>
      <c r="D179" s="268"/>
      <c r="E179" s="268"/>
      <c r="F179" s="227"/>
      <c r="G179" s="227"/>
      <c r="H179" s="227"/>
      <c r="I179" s="227"/>
      <c r="J179" s="227"/>
      <c r="K179" s="227"/>
      <c r="L179" s="267"/>
    </row>
    <row r="180" spans="1:12">
      <c r="A180" s="270"/>
      <c r="B180" s="269"/>
      <c r="C180" s="227"/>
      <c r="D180" s="268"/>
      <c r="E180" s="268"/>
      <c r="F180" s="227"/>
      <c r="G180" s="227"/>
      <c r="H180" s="227"/>
      <c r="I180" s="227"/>
      <c r="J180" s="227"/>
      <c r="K180" s="227"/>
      <c r="L180" s="267"/>
    </row>
    <row r="181" spans="1:12">
      <c r="A181" s="270"/>
      <c r="B181" s="269"/>
      <c r="C181" s="227"/>
      <c r="D181" s="268"/>
      <c r="E181" s="268"/>
      <c r="F181" s="227"/>
      <c r="G181" s="227"/>
      <c r="H181" s="227"/>
      <c r="I181" s="227"/>
      <c r="J181" s="227"/>
      <c r="K181" s="227"/>
      <c r="L181" s="267"/>
    </row>
    <row r="182" spans="1:12">
      <c r="A182" s="270"/>
      <c r="B182" s="269"/>
      <c r="C182" s="227"/>
      <c r="D182" s="268"/>
      <c r="E182" s="268"/>
      <c r="F182" s="227"/>
      <c r="G182" s="227"/>
      <c r="H182" s="227"/>
      <c r="I182" s="227"/>
      <c r="J182" s="227"/>
      <c r="K182" s="227"/>
      <c r="L182" s="267"/>
    </row>
    <row r="183" spans="1:12">
      <c r="A183" s="270"/>
      <c r="B183" s="269"/>
      <c r="C183" s="227"/>
      <c r="D183" s="268"/>
      <c r="E183" s="268"/>
      <c r="F183" s="227"/>
      <c r="G183" s="227"/>
      <c r="H183" s="227"/>
      <c r="I183" s="227"/>
      <c r="J183" s="227"/>
      <c r="K183" s="227"/>
      <c r="L183" s="267"/>
    </row>
    <row r="184" spans="1:12">
      <c r="A184" s="270"/>
      <c r="B184" s="269"/>
      <c r="C184" s="227"/>
      <c r="D184" s="268"/>
      <c r="E184" s="268"/>
      <c r="F184" s="227"/>
      <c r="G184" s="227"/>
      <c r="H184" s="227"/>
      <c r="I184" s="227"/>
      <c r="J184" s="227"/>
      <c r="K184" s="227"/>
      <c r="L184" s="267"/>
    </row>
    <row r="185" spans="1:12">
      <c r="A185" s="270"/>
      <c r="B185" s="269"/>
      <c r="C185" s="227"/>
      <c r="D185" s="268"/>
      <c r="E185" s="268"/>
      <c r="F185" s="227"/>
      <c r="G185" s="227"/>
      <c r="H185" s="227"/>
      <c r="I185" s="227"/>
      <c r="J185" s="227"/>
      <c r="K185" s="227"/>
      <c r="L185" s="267"/>
    </row>
    <row r="186" spans="1:12">
      <c r="A186" s="270"/>
      <c r="B186" s="269"/>
      <c r="C186" s="227"/>
      <c r="D186" s="268"/>
      <c r="E186" s="268"/>
      <c r="F186" s="227"/>
      <c r="G186" s="227"/>
      <c r="H186" s="227"/>
      <c r="I186" s="227"/>
      <c r="J186" s="227"/>
      <c r="K186" s="227"/>
      <c r="L186" s="267"/>
    </row>
    <row r="187" spans="1:12">
      <c r="A187" s="270"/>
      <c r="B187" s="269"/>
      <c r="C187" s="227"/>
      <c r="D187" s="268"/>
      <c r="E187" s="268"/>
      <c r="F187" s="227"/>
      <c r="G187" s="227"/>
      <c r="H187" s="227"/>
      <c r="I187" s="227"/>
      <c r="J187" s="227"/>
      <c r="K187" s="227"/>
      <c r="L187" s="267"/>
    </row>
    <row r="188" spans="1:12">
      <c r="A188" s="270"/>
      <c r="B188" s="269"/>
      <c r="C188" s="227"/>
      <c r="D188" s="268"/>
      <c r="E188" s="268"/>
      <c r="F188" s="227"/>
      <c r="G188" s="227"/>
      <c r="H188" s="227"/>
      <c r="I188" s="227"/>
      <c r="J188" s="227"/>
      <c r="K188" s="227"/>
      <c r="L188" s="267"/>
    </row>
    <row r="189" spans="1:12">
      <c r="A189" s="270"/>
      <c r="B189" s="269"/>
      <c r="C189" s="227"/>
      <c r="D189" s="268"/>
      <c r="E189" s="268"/>
      <c r="F189" s="227"/>
      <c r="G189" s="227"/>
      <c r="H189" s="227"/>
      <c r="I189" s="227"/>
      <c r="J189" s="227"/>
      <c r="K189" s="227"/>
      <c r="L189" s="267"/>
    </row>
    <row r="190" spans="1:12">
      <c r="A190" s="270"/>
      <c r="B190" s="269"/>
      <c r="C190" s="227"/>
      <c r="D190" s="268"/>
      <c r="E190" s="268"/>
      <c r="F190" s="227"/>
      <c r="G190" s="227"/>
      <c r="H190" s="227"/>
      <c r="I190" s="227"/>
      <c r="J190" s="227"/>
      <c r="K190" s="227"/>
      <c r="L190" s="267"/>
    </row>
    <row r="191" spans="1:12">
      <c r="A191" s="270"/>
      <c r="B191" s="269"/>
      <c r="C191" s="227"/>
      <c r="D191" s="268"/>
      <c r="E191" s="268"/>
      <c r="F191" s="227"/>
      <c r="G191" s="227"/>
      <c r="H191" s="227"/>
      <c r="I191" s="227"/>
      <c r="J191" s="227"/>
      <c r="K191" s="227"/>
      <c r="L191" s="267"/>
    </row>
    <row r="192" spans="1:12">
      <c r="A192" s="270"/>
      <c r="B192" s="269"/>
      <c r="C192" s="227"/>
      <c r="D192" s="268"/>
      <c r="E192" s="268"/>
      <c r="F192" s="227"/>
      <c r="G192" s="227"/>
      <c r="H192" s="227"/>
      <c r="I192" s="227"/>
      <c r="J192" s="227"/>
      <c r="K192" s="227"/>
      <c r="L192" s="267"/>
    </row>
    <row r="193" spans="1:12">
      <c r="A193" s="270"/>
      <c r="B193" s="269"/>
      <c r="C193" s="227"/>
      <c r="D193" s="268"/>
      <c r="E193" s="268"/>
      <c r="F193" s="227"/>
      <c r="G193" s="227"/>
      <c r="H193" s="227"/>
      <c r="I193" s="227"/>
      <c r="J193" s="227"/>
      <c r="K193" s="227"/>
      <c r="L193" s="267"/>
    </row>
    <row r="194" spans="1:12">
      <c r="A194" s="270"/>
      <c r="B194" s="269"/>
      <c r="C194" s="227"/>
      <c r="D194" s="268"/>
      <c r="E194" s="268"/>
      <c r="F194" s="227"/>
      <c r="G194" s="227"/>
      <c r="H194" s="227"/>
      <c r="I194" s="227"/>
      <c r="J194" s="227"/>
      <c r="K194" s="227"/>
      <c r="L194" s="267"/>
    </row>
    <row r="195" spans="1:12">
      <c r="A195" s="270"/>
      <c r="B195" s="269"/>
      <c r="C195" s="227"/>
      <c r="D195" s="268"/>
      <c r="E195" s="268"/>
      <c r="F195" s="227"/>
      <c r="G195" s="227"/>
      <c r="H195" s="227"/>
      <c r="I195" s="227"/>
      <c r="J195" s="227"/>
      <c r="K195" s="227"/>
      <c r="L195" s="267"/>
    </row>
    <row r="196" spans="1:12">
      <c r="A196" s="270"/>
      <c r="B196" s="269"/>
      <c r="C196" s="227"/>
      <c r="D196" s="268"/>
      <c r="E196" s="268"/>
      <c r="F196" s="227"/>
      <c r="G196" s="227"/>
      <c r="H196" s="227"/>
      <c r="I196" s="227"/>
      <c r="J196" s="227"/>
      <c r="K196" s="227"/>
      <c r="L196" s="267"/>
    </row>
    <row r="197" spans="1:12">
      <c r="A197" s="270"/>
      <c r="B197" s="269"/>
      <c r="C197" s="227"/>
      <c r="D197" s="268"/>
      <c r="E197" s="268"/>
      <c r="F197" s="227"/>
      <c r="G197" s="227"/>
      <c r="H197" s="227"/>
      <c r="I197" s="227"/>
      <c r="J197" s="227"/>
      <c r="K197" s="227"/>
      <c r="L197" s="267"/>
    </row>
    <row r="198" spans="1:12">
      <c r="A198" s="270"/>
      <c r="B198" s="269"/>
      <c r="C198" s="227"/>
      <c r="D198" s="268"/>
      <c r="E198" s="268"/>
      <c r="F198" s="227"/>
      <c r="G198" s="227"/>
      <c r="H198" s="227"/>
      <c r="I198" s="227"/>
      <c r="J198" s="227"/>
      <c r="K198" s="227"/>
      <c r="L198" s="267"/>
    </row>
    <row r="199" spans="1:12">
      <c r="A199" s="270"/>
      <c r="B199" s="269"/>
      <c r="C199" s="227"/>
      <c r="D199" s="268"/>
      <c r="E199" s="268"/>
      <c r="F199" s="227"/>
      <c r="G199" s="227"/>
      <c r="H199" s="227"/>
      <c r="I199" s="227"/>
      <c r="J199" s="227"/>
      <c r="K199" s="227"/>
      <c r="L199" s="267"/>
    </row>
    <row r="200" spans="1:12">
      <c r="A200" s="270"/>
      <c r="B200" s="269"/>
      <c r="C200" s="227"/>
      <c r="D200" s="268"/>
      <c r="E200" s="268"/>
      <c r="F200" s="227"/>
      <c r="G200" s="227"/>
      <c r="H200" s="227"/>
      <c r="I200" s="227"/>
      <c r="J200" s="227"/>
      <c r="K200" s="227"/>
      <c r="L200" s="267"/>
    </row>
    <row r="201" spans="1:12">
      <c r="A201" s="270"/>
      <c r="B201" s="269"/>
      <c r="C201" s="227"/>
      <c r="D201" s="268"/>
      <c r="E201" s="268"/>
      <c r="F201" s="227"/>
      <c r="G201" s="227"/>
      <c r="H201" s="227"/>
      <c r="I201" s="227"/>
      <c r="J201" s="227"/>
      <c r="K201" s="227"/>
      <c r="L201" s="267"/>
    </row>
    <row r="202" spans="1:12">
      <c r="A202" s="270"/>
      <c r="B202" s="269"/>
      <c r="C202" s="227"/>
      <c r="D202" s="268"/>
      <c r="E202" s="268"/>
      <c r="F202" s="227"/>
      <c r="G202" s="227"/>
      <c r="H202" s="227"/>
      <c r="I202" s="227"/>
      <c r="J202" s="227"/>
      <c r="K202" s="227"/>
      <c r="L202" s="267"/>
    </row>
    <row r="203" spans="1:12">
      <c r="A203" s="270"/>
      <c r="B203" s="269"/>
      <c r="C203" s="227"/>
      <c r="D203" s="268"/>
      <c r="E203" s="268"/>
      <c r="F203" s="227"/>
      <c r="G203" s="227"/>
      <c r="H203" s="227"/>
      <c r="I203" s="227"/>
      <c r="J203" s="227"/>
      <c r="K203" s="227"/>
      <c r="L203" s="267"/>
    </row>
    <row r="204" spans="1:12">
      <c r="A204" s="270"/>
      <c r="B204" s="269"/>
      <c r="C204" s="227"/>
      <c r="D204" s="268"/>
      <c r="E204" s="268"/>
      <c r="F204" s="227"/>
      <c r="G204" s="227"/>
      <c r="H204" s="227"/>
      <c r="I204" s="227"/>
      <c r="J204" s="227"/>
      <c r="K204" s="227"/>
      <c r="L204" s="267"/>
    </row>
    <row r="205" spans="1:12">
      <c r="A205" s="270"/>
      <c r="B205" s="269"/>
      <c r="C205" s="227"/>
      <c r="D205" s="268"/>
      <c r="E205" s="268"/>
      <c r="F205" s="227"/>
      <c r="G205" s="227"/>
      <c r="H205" s="227"/>
      <c r="I205" s="227"/>
      <c r="J205" s="227"/>
      <c r="K205" s="227"/>
      <c r="L205" s="267"/>
    </row>
    <row r="206" spans="1:12">
      <c r="A206" s="270"/>
      <c r="B206" s="269"/>
      <c r="C206" s="227"/>
      <c r="D206" s="268"/>
      <c r="E206" s="268"/>
      <c r="F206" s="227"/>
      <c r="G206" s="227"/>
      <c r="H206" s="227"/>
      <c r="I206" s="227"/>
      <c r="J206" s="227"/>
      <c r="K206" s="227"/>
      <c r="L206" s="267"/>
    </row>
    <row r="207" spans="1:12">
      <c r="A207" s="270"/>
      <c r="B207" s="269"/>
      <c r="C207" s="227"/>
      <c r="D207" s="268"/>
      <c r="E207" s="268"/>
      <c r="F207" s="227"/>
      <c r="G207" s="227"/>
      <c r="H207" s="227"/>
      <c r="I207" s="227"/>
      <c r="J207" s="227"/>
      <c r="K207" s="227"/>
      <c r="L207" s="267"/>
    </row>
    <row r="208" spans="1:12">
      <c r="A208" s="270"/>
      <c r="B208" s="269"/>
      <c r="C208" s="227"/>
      <c r="D208" s="268"/>
      <c r="E208" s="268"/>
      <c r="F208" s="227"/>
      <c r="G208" s="227"/>
      <c r="H208" s="227"/>
      <c r="I208" s="227"/>
      <c r="J208" s="227"/>
      <c r="K208" s="227"/>
      <c r="L208" s="267"/>
    </row>
    <row r="209" spans="1:12">
      <c r="A209" s="270"/>
      <c r="B209" s="269"/>
      <c r="C209" s="227"/>
      <c r="D209" s="268"/>
      <c r="E209" s="268"/>
      <c r="F209" s="227"/>
      <c r="G209" s="227"/>
      <c r="H209" s="227"/>
      <c r="I209" s="227"/>
      <c r="J209" s="227"/>
      <c r="K209" s="227"/>
      <c r="L209" s="267"/>
    </row>
    <row r="210" spans="1:12">
      <c r="A210" s="270"/>
      <c r="B210" s="269"/>
      <c r="C210" s="227"/>
      <c r="D210" s="268"/>
      <c r="E210" s="268"/>
      <c r="F210" s="227"/>
      <c r="G210" s="227"/>
      <c r="H210" s="227"/>
      <c r="I210" s="227"/>
      <c r="J210" s="227"/>
      <c r="K210" s="227"/>
      <c r="L210" s="267"/>
    </row>
    <row r="211" spans="1:12">
      <c r="A211" s="270"/>
      <c r="B211" s="269"/>
      <c r="C211" s="227"/>
      <c r="D211" s="268"/>
      <c r="E211" s="268"/>
      <c r="F211" s="227"/>
      <c r="G211" s="227"/>
      <c r="H211" s="227"/>
      <c r="I211" s="227"/>
      <c r="J211" s="227"/>
      <c r="K211" s="227"/>
      <c r="L211" s="267"/>
    </row>
    <row r="212" spans="1:12">
      <c r="A212" s="270"/>
      <c r="B212" s="269"/>
      <c r="C212" s="227"/>
      <c r="D212" s="268"/>
      <c r="E212" s="268"/>
      <c r="F212" s="227"/>
      <c r="G212" s="227"/>
      <c r="H212" s="227"/>
      <c r="I212" s="227"/>
      <c r="J212" s="227"/>
      <c r="K212" s="227"/>
      <c r="L212" s="267"/>
    </row>
    <row r="213" spans="1:12">
      <c r="A213" s="270"/>
      <c r="B213" s="269"/>
      <c r="C213" s="227"/>
      <c r="D213" s="268"/>
      <c r="E213" s="268"/>
      <c r="F213" s="227"/>
      <c r="G213" s="227"/>
      <c r="H213" s="227"/>
      <c r="I213" s="227"/>
      <c r="J213" s="227"/>
      <c r="K213" s="227"/>
      <c r="L213" s="267"/>
    </row>
    <row r="214" spans="1:12">
      <c r="A214" s="270"/>
      <c r="B214" s="269"/>
      <c r="C214" s="227"/>
      <c r="D214" s="268"/>
      <c r="E214" s="268"/>
      <c r="F214" s="227"/>
      <c r="G214" s="227"/>
      <c r="H214" s="227"/>
      <c r="I214" s="227"/>
      <c r="J214" s="227"/>
      <c r="K214" s="227"/>
      <c r="L214" s="267"/>
    </row>
    <row r="215" spans="1:12">
      <c r="A215" s="270"/>
      <c r="B215" s="269"/>
      <c r="C215" s="227"/>
      <c r="D215" s="268"/>
      <c r="E215" s="268"/>
      <c r="F215" s="227"/>
      <c r="G215" s="227"/>
      <c r="H215" s="227"/>
      <c r="I215" s="227"/>
      <c r="J215" s="227"/>
      <c r="K215" s="227"/>
      <c r="L215" s="267"/>
    </row>
    <row r="216" spans="1:12">
      <c r="A216" s="270"/>
      <c r="B216" s="269"/>
      <c r="C216" s="227"/>
      <c r="D216" s="268"/>
      <c r="E216" s="268"/>
      <c r="F216" s="227"/>
      <c r="G216" s="227"/>
      <c r="H216" s="227"/>
      <c r="I216" s="227"/>
      <c r="J216" s="227"/>
      <c r="K216" s="227"/>
      <c r="L216" s="267"/>
    </row>
    <row r="217" spans="1:12">
      <c r="A217" s="270"/>
      <c r="B217" s="269"/>
      <c r="C217" s="227"/>
      <c r="D217" s="268"/>
      <c r="E217" s="268"/>
      <c r="F217" s="227"/>
      <c r="G217" s="227"/>
      <c r="H217" s="227"/>
      <c r="I217" s="227"/>
      <c r="J217" s="227"/>
      <c r="K217" s="227"/>
      <c r="L217" s="267"/>
    </row>
    <row r="218" spans="1:12">
      <c r="A218" s="270"/>
      <c r="B218" s="269"/>
      <c r="C218" s="227"/>
      <c r="D218" s="268"/>
      <c r="E218" s="268"/>
      <c r="F218" s="227"/>
      <c r="G218" s="227"/>
      <c r="H218" s="227"/>
      <c r="I218" s="227"/>
      <c r="J218" s="227"/>
      <c r="K218" s="227"/>
      <c r="L218" s="267"/>
    </row>
    <row r="219" spans="1:12">
      <c r="A219" s="270"/>
      <c r="B219" s="269"/>
      <c r="C219" s="227"/>
      <c r="D219" s="268"/>
      <c r="E219" s="268"/>
      <c r="F219" s="227"/>
      <c r="G219" s="227"/>
      <c r="H219" s="227"/>
      <c r="I219" s="227"/>
      <c r="J219" s="227"/>
      <c r="K219" s="227"/>
      <c r="L219" s="267"/>
    </row>
    <row r="220" spans="1:12">
      <c r="A220" s="270"/>
      <c r="B220" s="269"/>
      <c r="C220" s="227"/>
      <c r="D220" s="268"/>
      <c r="E220" s="268"/>
      <c r="F220" s="227"/>
      <c r="G220" s="227"/>
      <c r="H220" s="227"/>
      <c r="I220" s="227"/>
      <c r="J220" s="227"/>
      <c r="K220" s="227"/>
      <c r="L220" s="267"/>
    </row>
    <row r="221" spans="1:12">
      <c r="A221" s="270"/>
      <c r="B221" s="269"/>
      <c r="C221" s="227"/>
      <c r="D221" s="268"/>
      <c r="E221" s="268"/>
      <c r="F221" s="227"/>
      <c r="G221" s="227"/>
      <c r="H221" s="227"/>
      <c r="I221" s="227"/>
      <c r="J221" s="227"/>
      <c r="K221" s="227"/>
      <c r="L221" s="267"/>
    </row>
    <row r="222" spans="1:12">
      <c r="A222" s="270"/>
      <c r="B222" s="269"/>
      <c r="C222" s="227"/>
      <c r="D222" s="268"/>
      <c r="E222" s="268"/>
      <c r="F222" s="227"/>
      <c r="G222" s="227"/>
      <c r="H222" s="227"/>
      <c r="I222" s="227"/>
      <c r="J222" s="227"/>
      <c r="K222" s="227"/>
      <c r="L222" s="267"/>
    </row>
    <row r="223" spans="1:12">
      <c r="A223" s="270"/>
      <c r="B223" s="269"/>
      <c r="C223" s="227"/>
      <c r="D223" s="268"/>
      <c r="E223" s="268"/>
      <c r="F223" s="227"/>
      <c r="G223" s="227"/>
      <c r="H223" s="227"/>
      <c r="I223" s="227"/>
      <c r="J223" s="227"/>
      <c r="K223" s="227"/>
      <c r="L223" s="267"/>
    </row>
    <row r="224" spans="1:12">
      <c r="A224" s="270"/>
      <c r="B224" s="269"/>
      <c r="C224" s="227"/>
      <c r="D224" s="268"/>
      <c r="E224" s="268"/>
      <c r="F224" s="227"/>
      <c r="G224" s="227"/>
      <c r="H224" s="227"/>
      <c r="I224" s="227"/>
      <c r="J224" s="227"/>
      <c r="K224" s="227"/>
      <c r="L224" s="267"/>
    </row>
    <row r="225" spans="1:12">
      <c r="A225" s="270"/>
      <c r="B225" s="269"/>
      <c r="C225" s="227"/>
      <c r="D225" s="268"/>
      <c r="E225" s="268"/>
      <c r="F225" s="227"/>
      <c r="G225" s="227"/>
      <c r="H225" s="227"/>
      <c r="I225" s="227"/>
      <c r="J225" s="227"/>
      <c r="K225" s="227"/>
      <c r="L225" s="267"/>
    </row>
    <row r="226" spans="1:12">
      <c r="A226" s="270"/>
      <c r="B226" s="269"/>
      <c r="C226" s="227"/>
      <c r="D226" s="268"/>
      <c r="E226" s="268"/>
      <c r="F226" s="227"/>
      <c r="G226" s="227"/>
      <c r="H226" s="227"/>
      <c r="I226" s="227"/>
      <c r="J226" s="227"/>
      <c r="K226" s="227"/>
      <c r="L226" s="267"/>
    </row>
    <row r="227" spans="1:12">
      <c r="A227" s="270"/>
      <c r="B227" s="269"/>
      <c r="C227" s="227"/>
      <c r="D227" s="268"/>
      <c r="E227" s="268"/>
      <c r="F227" s="227"/>
      <c r="G227" s="227"/>
      <c r="H227" s="227"/>
      <c r="I227" s="227"/>
      <c r="J227" s="227"/>
      <c r="K227" s="227"/>
      <c r="L227" s="267"/>
    </row>
    <row r="228" spans="1:12">
      <c r="A228" s="270"/>
      <c r="B228" s="269"/>
      <c r="C228" s="227"/>
      <c r="D228" s="268"/>
      <c r="E228" s="268"/>
      <c r="F228" s="227"/>
      <c r="G228" s="227"/>
      <c r="H228" s="227"/>
      <c r="I228" s="227"/>
      <c r="J228" s="227"/>
      <c r="K228" s="227"/>
      <c r="L228" s="267"/>
    </row>
    <row r="229" spans="1:12">
      <c r="A229" s="270"/>
      <c r="B229" s="269"/>
      <c r="C229" s="227"/>
      <c r="D229" s="268"/>
      <c r="E229" s="268"/>
      <c r="F229" s="227"/>
      <c r="G229" s="227"/>
      <c r="H229" s="227"/>
      <c r="I229" s="227"/>
      <c r="J229" s="227"/>
      <c r="K229" s="227"/>
      <c r="L229" s="267"/>
    </row>
    <row r="230" spans="1:12">
      <c r="A230" s="270"/>
      <c r="B230" s="269"/>
      <c r="C230" s="227"/>
      <c r="D230" s="268"/>
      <c r="E230" s="268"/>
      <c r="F230" s="227"/>
      <c r="G230" s="227"/>
      <c r="H230" s="227"/>
      <c r="I230" s="227"/>
      <c r="J230" s="227"/>
      <c r="K230" s="227"/>
      <c r="L230" s="267"/>
    </row>
    <row r="231" spans="1:12">
      <c r="A231" s="270"/>
      <c r="B231" s="269"/>
      <c r="C231" s="227"/>
      <c r="D231" s="268"/>
      <c r="E231" s="268"/>
      <c r="F231" s="227"/>
      <c r="G231" s="227"/>
      <c r="H231" s="227"/>
      <c r="I231" s="227"/>
      <c r="J231" s="227"/>
      <c r="K231" s="227"/>
      <c r="L231" s="267"/>
    </row>
    <row r="232" spans="1:12">
      <c r="A232" s="270"/>
      <c r="B232" s="269"/>
      <c r="C232" s="227"/>
      <c r="D232" s="268"/>
      <c r="E232" s="268"/>
      <c r="F232" s="227"/>
      <c r="G232" s="227"/>
      <c r="H232" s="227"/>
      <c r="I232" s="227"/>
      <c r="J232" s="227"/>
      <c r="K232" s="227"/>
      <c r="L232" s="267"/>
    </row>
    <row r="233" spans="1:12">
      <c r="A233" s="270"/>
      <c r="B233" s="269"/>
      <c r="C233" s="227"/>
      <c r="D233" s="268"/>
      <c r="E233" s="268"/>
      <c r="F233" s="227"/>
      <c r="G233" s="227"/>
      <c r="H233" s="227"/>
      <c r="I233" s="227"/>
      <c r="J233" s="227"/>
      <c r="K233" s="227"/>
      <c r="L233" s="267"/>
    </row>
    <row r="234" spans="1:12">
      <c r="A234" s="270"/>
      <c r="B234" s="269"/>
      <c r="C234" s="227"/>
      <c r="D234" s="268"/>
      <c r="E234" s="268"/>
      <c r="F234" s="227"/>
      <c r="G234" s="227"/>
      <c r="H234" s="227"/>
      <c r="I234" s="227"/>
      <c r="J234" s="227"/>
      <c r="K234" s="227"/>
      <c r="L234" s="267"/>
    </row>
    <row r="235" spans="1:12">
      <c r="A235" s="270"/>
      <c r="B235" s="269"/>
      <c r="C235" s="227"/>
      <c r="D235" s="268"/>
      <c r="E235" s="268"/>
      <c r="F235" s="227"/>
      <c r="G235" s="227"/>
      <c r="H235" s="227"/>
      <c r="I235" s="227"/>
      <c r="J235" s="227"/>
      <c r="K235" s="227"/>
      <c r="L235" s="267"/>
    </row>
    <row r="236" spans="1:12">
      <c r="A236" s="270"/>
      <c r="B236" s="269"/>
      <c r="C236" s="227"/>
      <c r="D236" s="268"/>
      <c r="E236" s="268"/>
      <c r="F236" s="227"/>
      <c r="G236" s="227"/>
      <c r="H236" s="227"/>
      <c r="I236" s="227"/>
      <c r="J236" s="227"/>
      <c r="K236" s="227"/>
      <c r="L236" s="267"/>
    </row>
    <row r="237" spans="1:12">
      <c r="A237" s="270"/>
      <c r="B237" s="269"/>
      <c r="C237" s="227"/>
      <c r="D237" s="268"/>
      <c r="E237" s="268"/>
      <c r="F237" s="227"/>
      <c r="G237" s="227"/>
      <c r="H237" s="227"/>
      <c r="I237" s="227"/>
      <c r="J237" s="227"/>
      <c r="K237" s="227"/>
      <c r="L237" s="267"/>
    </row>
    <row r="238" spans="1:12">
      <c r="A238" s="270"/>
      <c r="B238" s="269"/>
      <c r="C238" s="227"/>
      <c r="D238" s="268"/>
      <c r="E238" s="268"/>
      <c r="F238" s="227"/>
      <c r="G238" s="227"/>
      <c r="H238" s="227"/>
      <c r="I238" s="227"/>
      <c r="J238" s="227"/>
      <c r="K238" s="227"/>
      <c r="L238" s="267"/>
    </row>
    <row r="239" spans="1:12">
      <c r="A239" s="270"/>
      <c r="B239" s="269"/>
      <c r="C239" s="227"/>
      <c r="D239" s="268"/>
      <c r="E239" s="268"/>
      <c r="F239" s="227"/>
      <c r="G239" s="227"/>
      <c r="H239" s="227"/>
      <c r="I239" s="227"/>
      <c r="J239" s="227"/>
      <c r="K239" s="227"/>
      <c r="L239" s="267"/>
    </row>
    <row r="240" spans="1:12">
      <c r="A240" s="270"/>
      <c r="B240" s="269"/>
      <c r="C240" s="227"/>
      <c r="D240" s="268"/>
      <c r="E240" s="268"/>
      <c r="F240" s="227"/>
      <c r="G240" s="227"/>
      <c r="H240" s="227"/>
      <c r="I240" s="227"/>
      <c r="J240" s="227"/>
      <c r="K240" s="227"/>
      <c r="L240" s="267"/>
    </row>
    <row r="241" spans="1:12">
      <c r="A241" s="270"/>
      <c r="B241" s="269"/>
      <c r="C241" s="227"/>
      <c r="D241" s="268"/>
      <c r="E241" s="268"/>
      <c r="F241" s="227"/>
      <c r="G241" s="227"/>
      <c r="H241" s="227"/>
      <c r="I241" s="227"/>
      <c r="J241" s="227"/>
      <c r="K241" s="227"/>
      <c r="L241" s="267"/>
    </row>
    <row r="242" spans="1:12">
      <c r="A242" s="270"/>
      <c r="B242" s="269"/>
      <c r="C242" s="227"/>
      <c r="D242" s="268"/>
      <c r="E242" s="268"/>
      <c r="F242" s="227"/>
      <c r="G242" s="227"/>
      <c r="H242" s="227"/>
      <c r="I242" s="227"/>
      <c r="J242" s="227"/>
      <c r="K242" s="227"/>
      <c r="L242" s="267"/>
    </row>
  </sheetData>
  <mergeCells count="13">
    <mergeCell ref="P15:P16"/>
    <mergeCell ref="A1:B1"/>
    <mergeCell ref="A2:B2"/>
    <mergeCell ref="F3:L3"/>
    <mergeCell ref="D15:E15"/>
    <mergeCell ref="F15:F16"/>
    <mergeCell ref="G15:G16"/>
    <mergeCell ref="H15:H16"/>
    <mergeCell ref="I15:I16"/>
    <mergeCell ref="J15:J16"/>
    <mergeCell ref="K15:K16"/>
    <mergeCell ref="L15:L16"/>
    <mergeCell ref="M15:M1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UKUPNO</vt:lpstr>
      <vt:lpstr>'OPĆI DIO'!Print_Area</vt:lpstr>
      <vt:lpstr>RASHODI!Print_Area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Mihaela Piskac</cp:lastModifiedBy>
  <cp:lastPrinted>2018-12-19T11:58:20Z</cp:lastPrinted>
  <dcterms:created xsi:type="dcterms:W3CDTF">2017-09-21T11:58:02Z</dcterms:created>
  <dcterms:modified xsi:type="dcterms:W3CDTF">2019-01-16T19:43:07Z</dcterms:modified>
</cp:coreProperties>
</file>